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212OLY\slatiff\Documents\Shalina's Files\July 2020 UI work\"/>
    </mc:Choice>
  </mc:AlternateContent>
  <xr:revisionPtr revIDLastSave="0" documentId="13_ncr:1_{15B6F697-6E92-4838-8669-B36A32FE9448}" xr6:coauthVersionLast="45" xr6:coauthVersionMax="45" xr10:uidLastSave="{00000000-0000-0000-0000-000000000000}"/>
  <bookViews>
    <workbookView xWindow="-110" yWindow="-110" windowWidth="19420" windowHeight="10420" firstSheet="3" activeTab="12" xr2:uid="{00000000-000D-0000-FFFF-FFFF00000000}"/>
  </bookViews>
  <sheets>
    <sheet name="WDC 1" sheetId="1" r:id="rId1"/>
    <sheet name="WDC 2" sheetId="4" r:id="rId2"/>
    <sheet name="WDC 3" sheetId="5" r:id="rId3"/>
    <sheet name="WDC 4" sheetId="6" r:id="rId4"/>
    <sheet name="WDC 5" sheetId="7" r:id="rId5"/>
    <sheet name="WDC 6" sheetId="8" r:id="rId6"/>
    <sheet name="WDC 7" sheetId="9" r:id="rId7"/>
    <sheet name="WDC 8" sheetId="10" r:id="rId8"/>
    <sheet name="WDC 9" sheetId="11" r:id="rId9"/>
    <sheet name="WDC 10" sheetId="12" r:id="rId10"/>
    <sheet name="WDC 11" sheetId="13" r:id="rId11"/>
    <sheet name="WDC 12" sheetId="14" r:id="rId12"/>
    <sheet name="WTECB" sheetId="16" r:id="rId13"/>
  </sheets>
  <definedNames>
    <definedName name="_xlnm.Print_Area" localSheetId="0">'WDC 1'!$A$1:$E$55</definedName>
    <definedName name="_xlnm.Print_Area" localSheetId="9">'WDC 10'!$A$1:$E$49</definedName>
    <definedName name="_xlnm.Print_Area" localSheetId="10">'WDC 11'!$A$1:$E$49</definedName>
    <definedName name="_xlnm.Print_Area" localSheetId="11">'WDC 12'!$A$1:$E$55</definedName>
    <definedName name="_xlnm.Print_Area" localSheetId="1">'WDC 2'!$A$1:$E$57</definedName>
    <definedName name="_xlnm.Print_Area" localSheetId="2">'WDC 3'!$A$1:$E$48</definedName>
    <definedName name="_xlnm.Print_Area" localSheetId="3">'WDC 4'!$A$1:$E$50</definedName>
    <definedName name="_xlnm.Print_Area" localSheetId="4">'WDC 5'!$A$1:$E$53</definedName>
    <definedName name="_xlnm.Print_Area" localSheetId="5">'WDC 6'!$A$1:$E$51</definedName>
    <definedName name="_xlnm.Print_Area" localSheetId="6">'WDC 7'!$A$1:$E$53</definedName>
    <definedName name="_xlnm.Print_Area" localSheetId="7">'WDC 8'!$A$1:$E$57</definedName>
    <definedName name="_xlnm.Print_Area" localSheetId="8">'WDC 9'!$A$1:$E$53</definedName>
    <definedName name="_xlnm.Print_Area" localSheetId="12">WTECB!$A$1:$E$48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  <c r="E52" i="4"/>
  <c r="E39" i="5"/>
  <c r="E44" i="6"/>
  <c r="E47" i="7"/>
  <c r="E45" i="8"/>
  <c r="E48" i="9"/>
  <c r="E51" i="10"/>
  <c r="E46" i="11"/>
  <c r="E43" i="12"/>
  <c r="E44" i="13"/>
  <c r="E49" i="14"/>
  <c r="D46" i="6" l="1"/>
  <c r="D21" i="7" l="1"/>
  <c r="D28" i="7"/>
  <c r="D47" i="8" l="1"/>
  <c r="D53" i="10"/>
  <c r="D41" i="5" l="1"/>
  <c r="E9" i="16" l="1"/>
  <c r="E42" i="16" s="1"/>
  <c r="B45" i="16"/>
  <c r="D44" i="16"/>
  <c r="B44" i="16"/>
  <c r="D49" i="7" l="1"/>
  <c r="E43" i="7" l="1"/>
  <c r="D52" i="14" l="1"/>
  <c r="B54" i="4" l="1"/>
  <c r="E36" i="11" l="1"/>
  <c r="D52" i="1" l="1"/>
  <c r="E33" i="1"/>
  <c r="E45" i="14" l="1"/>
  <c r="B49" i="7" l="1"/>
  <c r="E33" i="12" l="1"/>
  <c r="D50" i="9" l="1"/>
  <c r="E41" i="9"/>
  <c r="E31" i="5" l="1"/>
  <c r="E47" i="10"/>
  <c r="E43" i="10"/>
  <c r="E37" i="10"/>
  <c r="E38" i="7" l="1"/>
  <c r="D46" i="13" l="1"/>
  <c r="B52" i="1" l="1"/>
  <c r="E9" i="1"/>
  <c r="E14" i="1"/>
  <c r="E20" i="1"/>
  <c r="E26" i="1"/>
  <c r="E14" i="5"/>
  <c r="E19" i="5"/>
  <c r="D54" i="4"/>
  <c r="E24" i="5"/>
  <c r="C26" i="11"/>
  <c r="E8" i="11"/>
  <c r="E8" i="4"/>
  <c r="E13" i="4"/>
  <c r="E31" i="4"/>
  <c r="E23" i="4"/>
  <c r="E18" i="4"/>
  <c r="E24" i="9"/>
  <c r="E25" i="8"/>
  <c r="E9" i="8"/>
  <c r="E9" i="7" l="1"/>
  <c r="E14" i="10" l="1"/>
  <c r="E21" i="10"/>
  <c r="E29" i="10"/>
  <c r="E9" i="5" l="1"/>
  <c r="B51" i="14" l="1"/>
  <c r="B46" i="13"/>
  <c r="B45" i="12"/>
  <c r="B53" i="10"/>
  <c r="B49" i="9"/>
  <c r="B47" i="8"/>
  <c r="B47" i="6"/>
  <c r="B41" i="5"/>
  <c r="B48" i="11"/>
  <c r="E30" i="11" l="1"/>
  <c r="E23" i="11"/>
  <c r="E33" i="8" l="1"/>
  <c r="E34" i="14" l="1"/>
  <c r="E41" i="14"/>
  <c r="D48" i="11" l="1"/>
  <c r="E31" i="9"/>
  <c r="E37" i="9"/>
  <c r="E35" i="6" l="1"/>
  <c r="E32" i="13" l="1"/>
  <c r="E39" i="8" l="1"/>
  <c r="E8" i="13" l="1"/>
  <c r="E38" i="13"/>
  <c r="E26" i="14" l="1"/>
  <c r="E19" i="14"/>
  <c r="E13" i="14"/>
  <c r="E8" i="14"/>
  <c r="E24" i="13" l="1"/>
  <c r="E18" i="13"/>
  <c r="E13" i="13"/>
  <c r="D45" i="12" l="1"/>
  <c r="E26" i="12"/>
  <c r="E20" i="12"/>
  <c r="E14" i="12"/>
  <c r="E9" i="12"/>
  <c r="E18" i="11" l="1"/>
  <c r="E13" i="11"/>
  <c r="E9" i="10" l="1"/>
  <c r="E19" i="9" l="1"/>
  <c r="E14" i="9"/>
  <c r="E9" i="9"/>
  <c r="E19" i="8" l="1"/>
  <c r="E14" i="8"/>
  <c r="E28" i="7" l="1"/>
  <c r="E21" i="7"/>
  <c r="E15" i="7"/>
  <c r="B46" i="6" l="1"/>
  <c r="E27" i="6"/>
  <c r="E20" i="6"/>
  <c r="E14" i="6"/>
  <c r="E9" i="6"/>
</calcChain>
</file>

<file path=xl/sharedStrings.xml><?xml version="1.0" encoding="utf-8"?>
<sst xmlns="http://schemas.openxmlformats.org/spreadsheetml/2006/main" count="674" uniqueCount="333">
  <si>
    <t>Grant Recipient:</t>
  </si>
  <si>
    <t>Fund</t>
  </si>
  <si>
    <t>Grant Number</t>
  </si>
  <si>
    <t>Current Level</t>
  </si>
  <si>
    <t>Changes this NFA</t>
  </si>
  <si>
    <t>New Level</t>
  </si>
  <si>
    <t>Grand Total All Grants</t>
  </si>
  <si>
    <t>Date Prepared:</t>
  </si>
  <si>
    <t>This Notice of Funds Availability authorizes you to draw funds on above grants</t>
  </si>
  <si>
    <t>614 Division Street, MS-23</t>
  </si>
  <si>
    <t>Port Orchard, Washington  98366</t>
  </si>
  <si>
    <t>CFDA 17.259</t>
  </si>
  <si>
    <t>CFDA 17.258, 17.259, 17.278</t>
  </si>
  <si>
    <t>Olympic Consortium</t>
  </si>
  <si>
    <t>Adult</t>
  </si>
  <si>
    <t>CFDA 17.258</t>
  </si>
  <si>
    <t>DW</t>
  </si>
  <si>
    <t>CFDA 17.278</t>
  </si>
  <si>
    <t>Chgs this NFA</t>
  </si>
  <si>
    <t xml:space="preserve">FFATA-            SS-             </t>
  </si>
  <si>
    <t>Pacific Mountain  WDC</t>
  </si>
  <si>
    <t>1570 Irving St SW</t>
  </si>
  <si>
    <t>Tumwater, WA  98512</t>
  </si>
  <si>
    <t>FFATA-            SS-</t>
  </si>
  <si>
    <t>Gay Dubigk, Director</t>
  </si>
  <si>
    <t>P. O. Box 2009</t>
  </si>
  <si>
    <t>Bellingham WA 98227</t>
  </si>
  <si>
    <t xml:space="preserve">808 134th St SW, Suite 105 </t>
  </si>
  <si>
    <t>Workforce Development Council</t>
  </si>
  <si>
    <t>Market Place One, Suite 250</t>
  </si>
  <si>
    <t>2003 Western Avenue</t>
  </si>
  <si>
    <t>Seattle WA 98121-2162</t>
  </si>
  <si>
    <t xml:space="preserve">FFATA -            SS- </t>
  </si>
  <si>
    <t>This Notice of Funds Availability authorizes you to draw funds on above grants.</t>
  </si>
  <si>
    <t xml:space="preserve">Tacoma-Pierce County </t>
  </si>
  <si>
    <t>Tacoma, WA 98409</t>
  </si>
  <si>
    <t>Mr. Kevin Perkey, CEO</t>
  </si>
  <si>
    <t>Mr. Dave Peterson, Director</t>
  </si>
  <si>
    <t>Northeast Washington Rural</t>
  </si>
  <si>
    <t>956 S Main Suite B</t>
  </si>
  <si>
    <t>Colville, Washington   99114</t>
  </si>
  <si>
    <t>Tiffany Scott, Executive Director</t>
  </si>
  <si>
    <t>Benton-Franklin WDC</t>
  </si>
  <si>
    <t>815 N Kellogg St, Suite C</t>
  </si>
  <si>
    <t>FAIN:  AA-33263-19-55-A-53</t>
  </si>
  <si>
    <t>6101-7009</t>
  </si>
  <si>
    <t>6101-7109</t>
  </si>
  <si>
    <t>6101-7209</t>
  </si>
  <si>
    <t>6101-7309</t>
  </si>
  <si>
    <t>6102-7009</t>
  </si>
  <si>
    <t>6102-7109</t>
  </si>
  <si>
    <t>6102-7209</t>
  </si>
  <si>
    <t>6102-7309</t>
  </si>
  <si>
    <t>6103-7009</t>
  </si>
  <si>
    <t>6103-7109</t>
  </si>
  <si>
    <t>6103-7209</t>
  </si>
  <si>
    <t>6103-7309</t>
  </si>
  <si>
    <t>6112-7009</t>
  </si>
  <si>
    <t>6112-7109</t>
  </si>
  <si>
    <t>6112-7209</t>
  </si>
  <si>
    <t>6112-7309</t>
  </si>
  <si>
    <t>6111-7009</t>
  </si>
  <si>
    <t>6111-7109</t>
  </si>
  <si>
    <t>6111-7309</t>
  </si>
  <si>
    <t>6110-7009</t>
  </si>
  <si>
    <t>6110-7109</t>
  </si>
  <si>
    <t>6110-7209</t>
  </si>
  <si>
    <t>6110-7309</t>
  </si>
  <si>
    <t>6109-7009</t>
  </si>
  <si>
    <t>6109-7109</t>
  </si>
  <si>
    <t>6109-7309</t>
  </si>
  <si>
    <t>6108-7009</t>
  </si>
  <si>
    <t>6108-7109</t>
  </si>
  <si>
    <t>6108-7209</t>
  </si>
  <si>
    <t>6108-7309</t>
  </si>
  <si>
    <t>6107-7009</t>
  </si>
  <si>
    <t>6107-7109</t>
  </si>
  <si>
    <t>6107-7309</t>
  </si>
  <si>
    <t>6106-7009</t>
  </si>
  <si>
    <t>6106-7109</t>
  </si>
  <si>
    <t>6106-7209</t>
  </si>
  <si>
    <t>6106-7309</t>
  </si>
  <si>
    <t>6105-7009</t>
  </si>
  <si>
    <t>6105-7109</t>
  </si>
  <si>
    <t>6105-7209</t>
  </si>
  <si>
    <t>6105-7309</t>
  </si>
  <si>
    <t>6104-7009</t>
  </si>
  <si>
    <t>6104-7109</t>
  </si>
  <si>
    <t>6104-7209</t>
  </si>
  <si>
    <t>6104-7309</t>
  </si>
  <si>
    <t>Funding Period 4/1/19 - 6/30/21</t>
  </si>
  <si>
    <t>Funding Period, 4/1/19 - 6/30/21</t>
  </si>
  <si>
    <t>Funding Period 4/1/19-6/30/21</t>
  </si>
  <si>
    <t>Funding Period 7/1/19 - 6/30/21</t>
  </si>
  <si>
    <t>Funding Period 4/1/19 - 6/30/21 (Y)</t>
  </si>
  <si>
    <t>Funding Period 7/1/19 - 6/30/21 (A, DW)</t>
  </si>
  <si>
    <t>Funding Period, 7/1/19 - 6/30/21</t>
  </si>
  <si>
    <t>Funding Period 7/1/19-6/30/21</t>
  </si>
  <si>
    <t>6111-7629-07</t>
  </si>
  <si>
    <t>Funding Period, 7/1/19 - 3/31/22</t>
  </si>
  <si>
    <t>6112-7629-07</t>
  </si>
  <si>
    <t>6107-7629-07</t>
  </si>
  <si>
    <t>Funding Period, 4/1/19 - 6/30/21, Youth</t>
  </si>
  <si>
    <t>Funding Period, 7/1/19 - 6/30/21, Adult/DW</t>
  </si>
  <si>
    <t>6106-7629-07</t>
  </si>
  <si>
    <t>6106-7509-10</t>
  </si>
  <si>
    <t>6108-7509-10</t>
  </si>
  <si>
    <t>6111-7509-10</t>
  </si>
  <si>
    <t>6104-7509-10</t>
  </si>
  <si>
    <t>Funding Period, 8/9/19 -6/30/21</t>
  </si>
  <si>
    <t>6107-7509-10</t>
  </si>
  <si>
    <t>Funding Period, 8/16/19 -6/30/21</t>
  </si>
  <si>
    <t>6109-7509-10</t>
  </si>
  <si>
    <t>Youth - K6205</t>
  </si>
  <si>
    <t>Adult - K6205</t>
  </si>
  <si>
    <t>DW - K6205</t>
  </si>
  <si>
    <t>Admin Cost Pool - K6205</t>
  </si>
  <si>
    <t>RR Increased Employment - K6445</t>
  </si>
  <si>
    <t>Youth - K6207</t>
  </si>
  <si>
    <t>Adult - K6207</t>
  </si>
  <si>
    <t>DW - K6207</t>
  </si>
  <si>
    <t>Admin Cost Pool - K6207</t>
  </si>
  <si>
    <t>RR Increased Employment - K6436</t>
  </si>
  <si>
    <t>Economic Security For All - K6409</t>
  </si>
  <si>
    <t>Youth - K6208</t>
  </si>
  <si>
    <t>Adult - K6208</t>
  </si>
  <si>
    <t>DW - K6208</t>
  </si>
  <si>
    <t>Admin Cost Pool - K6208</t>
  </si>
  <si>
    <t>RR Increased Employment - K6433</t>
  </si>
  <si>
    <t>RR Increased Employment - K6432</t>
  </si>
  <si>
    <t>Economic Security For All - K6410</t>
  </si>
  <si>
    <t>Youth - K6209</t>
  </si>
  <si>
    <t>Adult - K6209</t>
  </si>
  <si>
    <t>DW - K6209</t>
  </si>
  <si>
    <t>Admin Cost Pool - K6209</t>
  </si>
  <si>
    <t>RR Increased Employment - K6446</t>
  </si>
  <si>
    <t>Youth - K6210</t>
  </si>
  <si>
    <t>Adult - K6210</t>
  </si>
  <si>
    <t>DW - K6210</t>
  </si>
  <si>
    <t>Admin Cost Pool - K6210</t>
  </si>
  <si>
    <t>6109-7209</t>
  </si>
  <si>
    <t>6111-7209</t>
  </si>
  <si>
    <t>Youth - K6212</t>
  </si>
  <si>
    <t>Adult - K6212</t>
  </si>
  <si>
    <t>DW - K6212</t>
  </si>
  <si>
    <t>Admin Cost Pool - K6212</t>
  </si>
  <si>
    <t>RR Increased Employment - K6434</t>
  </si>
  <si>
    <t>Economic Security For All - K6412</t>
  </si>
  <si>
    <t>3640 S  Cedar Street</t>
  </si>
  <si>
    <t>Funding Period, 9/6/19 -6/30/21</t>
  </si>
  <si>
    <t>RR Increased Employment - K6482</t>
  </si>
  <si>
    <t>6102-7509-10</t>
  </si>
  <si>
    <t>Youth - K6204</t>
  </si>
  <si>
    <t>Adult - K6204</t>
  </si>
  <si>
    <t>DW - K6204</t>
  </si>
  <si>
    <t>Admin Cost Pool - K6204</t>
  </si>
  <si>
    <t>Columbia Basin Manufacturing Pipeline - K6476</t>
  </si>
  <si>
    <t>Funding Period, 9/18/19 - 3/31/21</t>
  </si>
  <si>
    <t>6108-7629-12</t>
  </si>
  <si>
    <t>Youth - K6211</t>
  </si>
  <si>
    <t>Adult - K6211</t>
  </si>
  <si>
    <t>DW - K6211</t>
  </si>
  <si>
    <t>Admin Cost Pool - K6211</t>
  </si>
  <si>
    <t>6112-7509-10</t>
  </si>
  <si>
    <t>RR Increased Employment - K6481</t>
  </si>
  <si>
    <t>Funding Period, 9/16/19 - 6/30/21</t>
  </si>
  <si>
    <t>Youth - K6213</t>
  </si>
  <si>
    <t>Adult - K6213</t>
  </si>
  <si>
    <t>DW - K6213</t>
  </si>
  <si>
    <t>Admin Cost Pool - K6213</t>
  </si>
  <si>
    <t>Economic Security For All - K6411</t>
  </si>
  <si>
    <t>Funding Period, 10/10/19-6/30/21, Mod 1 - Inc Funding</t>
  </si>
  <si>
    <t>Erin Dougan, Central Budget Office</t>
  </si>
  <si>
    <t>6107-7209</t>
  </si>
  <si>
    <t>Youth - K6203</t>
  </si>
  <si>
    <t>Admin Cost Pool  K6203</t>
  </si>
  <si>
    <t>Funding Period, 10/8/19-6/30/21, Mod 1 - Inc Funding</t>
  </si>
  <si>
    <t>Funding Period, 4/1/19 - 6/30/21 - Youth</t>
  </si>
  <si>
    <t>Funding Period, 10/1/19 - 6/30/21</t>
  </si>
  <si>
    <t>Funding Period, 10/8/19-6/30/21, Mod 1 - Inc Funding - Youth</t>
  </si>
  <si>
    <t>Funding Period 10/1/19-6/30/21</t>
  </si>
  <si>
    <t>Vancouver WA 98660-3310</t>
  </si>
  <si>
    <t>Funding Period 10/1/19 - 6/30/21</t>
  </si>
  <si>
    <t>Youth - K6206</t>
  </si>
  <si>
    <t>Adult - K6206</t>
  </si>
  <si>
    <t>DW - K6206</t>
  </si>
  <si>
    <t>Admin Cost Pool - K6206</t>
  </si>
  <si>
    <t>Funding Period 10/1/19 - 6/30/21, FY20 (A, DW)</t>
  </si>
  <si>
    <t>Funding Period, 10/10/19-6/30/21, Mod 1 - Inc Funding (Y)</t>
  </si>
  <si>
    <t>Funding Period, 4/1/19 - 6/30/21 (Y)</t>
  </si>
  <si>
    <t>Funding Period, 10/1/19 - 6/30/21, Adult/DW</t>
  </si>
  <si>
    <t>Funding Period, 10/10/19-6/30/21, Mod 1 - Inc Funding, Youth</t>
  </si>
  <si>
    <t>Funding Period, 7/1/19 - 6/30/21 (A, DW)</t>
  </si>
  <si>
    <t>Funding Period, 10/1/19 - 6/30/21 (A, DW)</t>
  </si>
  <si>
    <t>Funding Period, 7/1/19 - 6/30/21 - Adult/DW</t>
  </si>
  <si>
    <t>Funding Period, 10/1/19 - 6/30/21 - Adult/DW</t>
  </si>
  <si>
    <t>Funding Period 10/1/19-6/30/21 (A, DW)</t>
  </si>
  <si>
    <t>Funding Period 4/1/19-6/30/21 (Y)</t>
  </si>
  <si>
    <t>Funding Period 7/1/19-6/30/21 (A, DW)</t>
  </si>
  <si>
    <t>Funding Period 7/1/19-6/30/21 A, DW)</t>
  </si>
  <si>
    <t>Youth - K6202</t>
  </si>
  <si>
    <t>Adult - K6202</t>
  </si>
  <si>
    <t>DW - K6202</t>
  </si>
  <si>
    <t>Admin Cost Pool - K6202</t>
  </si>
  <si>
    <t>Funding Period 10/1/19 - 6/30/21 (A, DW)</t>
  </si>
  <si>
    <t>Funding Period, 10/16/19 - 6/30/21 Mod 1 - Increase Funding</t>
  </si>
  <si>
    <t>Funding Period, 10/16/19 - 6/30/21 Mod 1 - Increase Funding (Y)</t>
  </si>
  <si>
    <t>RR Increased Employment - K6475</t>
  </si>
  <si>
    <t>Funding Period, 9/13/19 -6/30/21</t>
  </si>
  <si>
    <t>6105-7509-10</t>
  </si>
  <si>
    <t>Career Connect WA Intermediary - K6546</t>
  </si>
  <si>
    <t>6108-7629-11</t>
  </si>
  <si>
    <t>Funding Period, 9/30/19 - 8/30/20</t>
  </si>
  <si>
    <t>SkillSource</t>
  </si>
  <si>
    <t>234 N Mission Ave, PO Box 2360</t>
  </si>
  <si>
    <t>Wenatchee, Washington 98807-2360</t>
  </si>
  <si>
    <t>Funding Period, 10/1/19 - 6/30/21 (Adult, DW)</t>
  </si>
  <si>
    <t>Funding Period, 7/1/19 - 6/30/21 (Adult, DW)</t>
  </si>
  <si>
    <r>
      <t xml:space="preserve">*Identification of whether the Award is Research and Development: </t>
    </r>
    <r>
      <rPr>
        <sz val="10"/>
        <color theme="1"/>
        <rFont val="Calibri"/>
        <family val="2"/>
        <scheme val="minor"/>
      </rPr>
      <t>No</t>
    </r>
  </si>
  <si>
    <t>Northwest Workforce Council</t>
  </si>
  <si>
    <t>6103-7509-10</t>
  </si>
  <si>
    <t>Funding Period, 11/15/19 -6/30/21</t>
  </si>
  <si>
    <t>RR Increased Employment - K6542</t>
  </si>
  <si>
    <t>Southwest Washington Workforce dba Workforce Southwest Washington</t>
  </si>
  <si>
    <t>6107-7629-11</t>
  </si>
  <si>
    <t xml:space="preserve">*Federally-approved Indirect Cost Rate: </t>
  </si>
  <si>
    <t>Career Connect WA Intermediary - K6539</t>
  </si>
  <si>
    <r>
      <t>*Federally-approved Indirect Cost Rate: 25.90%</t>
    </r>
    <r>
      <rPr>
        <sz val="10"/>
        <rFont val="Calibri"/>
        <family val="2"/>
        <scheme val="minor"/>
      </rPr>
      <t xml:space="preserve"> | Provisional </t>
    </r>
  </si>
  <si>
    <r>
      <t xml:space="preserve">*Federally-approved Indirect Cost Rate: 12.98% </t>
    </r>
    <r>
      <rPr>
        <sz val="10"/>
        <rFont val="Calibri"/>
        <family val="2"/>
        <scheme val="minor"/>
      </rPr>
      <t xml:space="preserve">| Provisional </t>
    </r>
  </si>
  <si>
    <r>
      <t>*Federally-approved Indirect Cost Rate: 9.75%</t>
    </r>
    <r>
      <rPr>
        <sz val="10"/>
        <rFont val="Calibri"/>
        <family val="2"/>
        <scheme val="minor"/>
      </rPr>
      <t xml:space="preserve"> | Provisional </t>
    </r>
  </si>
  <si>
    <r>
      <t xml:space="preserve">*Federally-approved Indirect Cost Rate: 11.97% </t>
    </r>
    <r>
      <rPr>
        <sz val="10"/>
        <rFont val="Calibri"/>
        <family val="2"/>
        <scheme val="minor"/>
      </rPr>
      <t>Indirect Cost Admin</t>
    </r>
    <r>
      <rPr>
        <b/>
        <sz val="10"/>
        <rFont val="Calibri"/>
        <family val="2"/>
        <scheme val="minor"/>
      </rPr>
      <t xml:space="preserve">, $6.31 </t>
    </r>
    <r>
      <rPr>
        <sz val="10"/>
        <rFont val="Calibri"/>
        <family val="2"/>
        <scheme val="minor"/>
      </rPr>
      <t xml:space="preserve">Indirect Cost Overhead | Provisional </t>
    </r>
  </si>
  <si>
    <r>
      <t>*Federally-approved Indirect Cost Rate: 48.22%</t>
    </r>
    <r>
      <rPr>
        <sz val="10"/>
        <rFont val="Calibri"/>
        <family val="2"/>
        <scheme val="minor"/>
      </rPr>
      <t xml:space="preserve"> | Provisional </t>
    </r>
  </si>
  <si>
    <r>
      <t xml:space="preserve">*Federally-approved Indirect Cost Rate: $24.21/hour </t>
    </r>
    <r>
      <rPr>
        <sz val="10"/>
        <rFont val="Calibri"/>
        <family val="2"/>
        <scheme val="minor"/>
      </rPr>
      <t>| Provisional | Direct staff hour</t>
    </r>
  </si>
  <si>
    <r>
      <t xml:space="preserve">*Federally-approved Indirect Cost Rate: 9.90% </t>
    </r>
    <r>
      <rPr>
        <sz val="10"/>
        <rFont val="Calibri"/>
        <family val="2"/>
        <scheme val="minor"/>
      </rPr>
      <t>| Provisional</t>
    </r>
  </si>
  <si>
    <t>Rural Resources Community Action</t>
  </si>
  <si>
    <t>DUNS: 21-321591</t>
  </si>
  <si>
    <t>Funding Period, 11/15/19-6/30/21</t>
  </si>
  <si>
    <t>6110-7509-10</t>
  </si>
  <si>
    <t>RR Increased Employment - K6543</t>
  </si>
  <si>
    <r>
      <t>*Federally-approved Indirect Cost Rate: $39.14/h</t>
    </r>
    <r>
      <rPr>
        <sz val="10"/>
        <rFont val="Calibri"/>
        <family val="2"/>
        <scheme val="minor"/>
      </rPr>
      <t>r | Provisional</t>
    </r>
  </si>
  <si>
    <t>Career Connet - K6541</t>
  </si>
  <si>
    <t>6112-7629-11</t>
  </si>
  <si>
    <t>WDA 12 Spokane Area WDC</t>
  </si>
  <si>
    <t>DUNS: 80-4653157</t>
  </si>
  <si>
    <t>DUNS: 18-0926255</t>
  </si>
  <si>
    <t>Funding Period 12/2/19 - 6/30/21, Mod 1 Resto</t>
  </si>
  <si>
    <t>Kitsap County</t>
  </si>
  <si>
    <t>Workforce Development Council of Snohomish County</t>
  </si>
  <si>
    <t>dba Workforce Snohomish</t>
  </si>
  <si>
    <t>Funding Period 10/16/19 - 6/30/21, Mod 1 Resto</t>
  </si>
  <si>
    <t>DUNS: 07-1855191</t>
  </si>
  <si>
    <t>DUNS: 10-2522278</t>
  </si>
  <si>
    <t>Everett, WA 98204</t>
  </si>
  <si>
    <t>Funding Period 10/8/19 - 6/30/21, Mod 1 Resto</t>
  </si>
  <si>
    <t>Funding Period, 1/2/20 -6/30/21</t>
  </si>
  <si>
    <t>RR Increased Employment - K6511</t>
  </si>
  <si>
    <t>6101-7509-10</t>
  </si>
  <si>
    <t>Career Connect WA Intermediary - K6544</t>
  </si>
  <si>
    <t>6109-7629-11</t>
  </si>
  <si>
    <t>South Central Workforce Development Council</t>
  </si>
  <si>
    <t>DUNS: 79-4041132</t>
  </si>
  <si>
    <t>1205 Ahtanum Ridge Drive, Ste B</t>
  </si>
  <si>
    <t>Union Gap, WA 98903</t>
  </si>
  <si>
    <t>RR Increased Employment - K6593</t>
  </si>
  <si>
    <t>Funding Period, 1/28/20 - 6/30/21</t>
  </si>
  <si>
    <t>6102-7509-09</t>
  </si>
  <si>
    <t>Funding Period, 2/5/20 - 6/30/21, Mod 1 Update Exh B</t>
  </si>
  <si>
    <t>Funding Period, 9/30/19 - 12/31/20</t>
  </si>
  <si>
    <t>Funding Period, 4/27/2020 - 6/30/2021, Mod 1 - Inc Funding</t>
  </si>
  <si>
    <t>Funding Period, 8/6/19 - 6/30/21</t>
  </si>
  <si>
    <t>Funding Period, 4/28/2020 - 6/30/2021, Mod 1 - Inc Funding</t>
  </si>
  <si>
    <t>Funding Period, 4/28/20 - 6/30/21, Mod 1 - Inc Funding</t>
  </si>
  <si>
    <t>Funding Period 4/28/20 - 6/30/21, Mod 1 - Inc Funding</t>
  </si>
  <si>
    <t>Funding Period, 8/8/19 - 6/30/21</t>
  </si>
  <si>
    <t>Funding Period, 4/29/20 - 6/30/21</t>
  </si>
  <si>
    <t>Funding Period, 4/29/20 - 6/30/21, Mod 1 - Inc Funding</t>
  </si>
  <si>
    <t>Joy Emory, Interim CEO</t>
  </si>
  <si>
    <t>Mr. Mark Mattke, CEO</t>
  </si>
  <si>
    <t>140 S. Arthur St, Ste 300A</t>
  </si>
  <si>
    <t>Spokane, WA 99202-2260</t>
  </si>
  <si>
    <t>6105-7509-16</t>
  </si>
  <si>
    <t>Funding Period, 4/29/2020 - 6/30/21</t>
  </si>
  <si>
    <t>RRAA COVID-19 - K6667</t>
  </si>
  <si>
    <t>Funding Period, 8/16/19 - 6/30/21</t>
  </si>
  <si>
    <t>Funding Period, 4/30/2020 - 6/30/21 Mod 1 Inc Funding</t>
  </si>
  <si>
    <t>805 Broadway St. Ste 412</t>
  </si>
  <si>
    <t>Kennewick, WA 99336</t>
  </si>
  <si>
    <t>Mr. Rod Van Alyne, Executive Director</t>
  </si>
  <si>
    <t>Mr. Jack Fitzgerald, Executive Director</t>
  </si>
  <si>
    <t>Marie Kurose, CEO</t>
  </si>
  <si>
    <t>Cheryl Fambles, CEO</t>
  </si>
  <si>
    <t>Elizabeth Court, Director</t>
  </si>
  <si>
    <t>Eleni Papadakis</t>
  </si>
  <si>
    <t>Workforce Training and Education Coordinating Board</t>
  </si>
  <si>
    <t>PO Box 43105</t>
  </si>
  <si>
    <t>Olympia, WA 98504</t>
  </si>
  <si>
    <t>DUNS: 927029264</t>
  </si>
  <si>
    <t>WTECB PY20 WIOA 5%</t>
  </si>
  <si>
    <t>CFDA 17.278, 17.258, 17.259</t>
  </si>
  <si>
    <t>Funding Period, 7/1/20 - 6/30/22</t>
  </si>
  <si>
    <t>6150-7400-03</t>
  </si>
  <si>
    <t>*Federally-approved Indirect Cost Rate: 10% de minimis</t>
  </si>
  <si>
    <t>Funding Period, 10/1/19-6/30/21</t>
  </si>
  <si>
    <t>Funding Period, 5/5/2020-6/30/21, Mod 1 - Inc Funding</t>
  </si>
  <si>
    <t>Funding Period, 5/5/2020 -6/30/21 Mod 1 - Inc Funding</t>
  </si>
  <si>
    <t>Funding Period, 5/7/20 -6/30/21 - Mod 1, Inc Funding</t>
  </si>
  <si>
    <t>Funding Period, 6/10/20 -6/30/21, Mod 1 - Inc. Funding</t>
  </si>
  <si>
    <t>Funding Period 6/9/20 - 6/30/21, Mod 2 DW to Adult Tsfr</t>
  </si>
  <si>
    <t>Sundara Chan, Central Budget Office</t>
  </si>
  <si>
    <t>Funding Period 6/30/20 - 6/30/21, Mod 2 Resto</t>
  </si>
  <si>
    <t>Funding Period, 7/2/20-6/30/21, Mod 2, Resto</t>
  </si>
  <si>
    <t>DUNS: 91-1250599</t>
  </si>
  <si>
    <t>Katie Condit, CEO</t>
  </si>
  <si>
    <t>Funding Period, 10/1/19-6/30/21 (A, DW), Mod 2 DW Realloc.</t>
  </si>
  <si>
    <t>Funding Period 10/1/19-6/30/21, Mod 2 DW Realloc.</t>
  </si>
  <si>
    <t>Funding Period 7/17/20 - 6/30/21, (DW) Mod 3 Realloc.</t>
  </si>
  <si>
    <t>Funding Period 10/16/19 - 6/30/21, Mod 1 Resto (Y, A, DW)</t>
  </si>
  <si>
    <t>Funding Period, 7/20/20 - 6/30/21, Mod 2 - DW Realloc.</t>
  </si>
  <si>
    <t>Funding Period 7/22/20 - 6/30/21, FY20 (DW), Realloc.</t>
  </si>
  <si>
    <t>Funding Period 7/22/20 - 6/30/21, PY19 Transfer</t>
  </si>
  <si>
    <t>Funding Period 7/22/20 - 6/30/21, PY19 (Y) Transfer</t>
  </si>
  <si>
    <t>Funding Period 7/22/20 - 6/30/21, FY20 (A, DW) Transfer</t>
  </si>
  <si>
    <t>Funding Period 7/22/20 - 6/30/21, FY20 Transfer</t>
  </si>
  <si>
    <t>Funding Period 7/28/20 - 6/30/21, Mod 2 Realloc.</t>
  </si>
  <si>
    <t>Funding Period 7/28/20 - 6/30/21, Mod 2 FY20 DW Realloc.</t>
  </si>
  <si>
    <r>
      <t xml:space="preserve">*Federally-approved Indirect Cost Rate: 32.44% | </t>
    </r>
    <r>
      <rPr>
        <sz val="10"/>
        <rFont val="Calibri"/>
        <family val="2"/>
        <scheme val="minor"/>
      </rPr>
      <t>Provisional</t>
    </r>
  </si>
  <si>
    <t>DUNS: 08-7591251</t>
  </si>
  <si>
    <t>DUNS: 07-1837728</t>
  </si>
  <si>
    <t>DUNS: 78-2652325</t>
  </si>
  <si>
    <r>
      <t xml:space="preserve">*Federally-approved Indirect Cost Rate: 64.36% | </t>
    </r>
    <r>
      <rPr>
        <sz val="10"/>
        <rFont val="Calibri"/>
        <family val="2"/>
        <scheme val="minor"/>
      </rPr>
      <t>Provisional</t>
    </r>
  </si>
  <si>
    <t>DUNS: 79-9345186</t>
  </si>
  <si>
    <t xml:space="preserve">*Federally-approved Indirect Cost Rate: 51.31% | </t>
  </si>
  <si>
    <t>DUNS: 14-06062160000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</si>
</sst>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General_)"/>
  </numFmts>
  <fonts count="21" x14ac:knownFonts="1">
    <font>
      <sz val="11"/>
      <color theme="1"/>
      <name val="Calibri"/>
      <family val="2"/>
      <scheme val="minor"/>
    </font>
    <font>
      <sz val="10"/>
      <name val="Courier"/>
    </font>
    <font>
      <sz val="10"/>
      <name val="MS Sans Serif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Courier"/>
      <family val="3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/>
    <xf numFmtId="8" fontId="2" fillId="0" borderId="0" applyFont="0" applyFill="0" applyBorder="0" applyAlignment="0" applyProtection="0"/>
    <xf numFmtId="164" fontId="7" fillId="0" borderId="0"/>
    <xf numFmtId="40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/>
  </cellStyleXfs>
  <cellXfs count="98">
    <xf numFmtId="0" fontId="0" fillId="0" borderId="0" xfId="0"/>
    <xf numFmtId="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5" fillId="0" borderId="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4" fontId="10" fillId="0" borderId="0" xfId="0" applyNumberFormat="1" applyFont="1" applyFill="1" applyAlignment="1">
      <alignment horizontal="center"/>
    </xf>
    <xf numFmtId="0" fontId="11" fillId="0" borderId="0" xfId="0" applyFont="1"/>
    <xf numFmtId="0" fontId="11" fillId="0" borderId="0" xfId="0" applyFont="1" applyFill="1"/>
    <xf numFmtId="4" fontId="4" fillId="0" borderId="3" xfId="0" applyNumberFormat="1" applyFont="1" applyBorder="1"/>
    <xf numFmtId="40" fontId="0" fillId="0" borderId="0" xfId="0" applyNumberFormat="1"/>
    <xf numFmtId="164" fontId="6" fillId="0" borderId="0" xfId="6" applyFont="1" applyAlignment="1" applyProtection="1">
      <alignment horizontal="left" vertical="center"/>
    </xf>
    <xf numFmtId="0" fontId="3" fillId="0" borderId="0" xfId="6" applyNumberFormat="1" applyFont="1" applyAlignment="1" applyProtection="1">
      <alignment horizontal="left" vertical="center"/>
    </xf>
    <xf numFmtId="49" fontId="3" fillId="0" borderId="0" xfId="6" applyNumberFormat="1" applyFont="1" applyAlignment="1" applyProtection="1">
      <alignment horizontal="left" vertical="center"/>
    </xf>
    <xf numFmtId="164" fontId="6" fillId="0" borderId="0" xfId="6" applyFont="1" applyFill="1" applyAlignment="1" applyProtection="1">
      <alignment horizontal="left" vertical="center"/>
    </xf>
    <xf numFmtId="164" fontId="3" fillId="0" borderId="0" xfId="6" applyFont="1" applyFill="1" applyAlignment="1" applyProtection="1">
      <alignment horizontal="left" vertical="center"/>
    </xf>
    <xf numFmtId="164" fontId="9" fillId="0" borderId="0" xfId="6" applyFont="1" applyFill="1" applyAlignment="1" applyProtection="1">
      <alignment horizontal="left" vertical="center"/>
    </xf>
    <xf numFmtId="0" fontId="13" fillId="0" borderId="0" xfId="0" applyFont="1"/>
    <xf numFmtId="164" fontId="6" fillId="0" borderId="0" xfId="6" applyFont="1" applyFill="1" applyAlignment="1" applyProtection="1">
      <alignment horizontal="center" vertical="center"/>
    </xf>
    <xf numFmtId="4" fontId="4" fillId="0" borderId="4" xfId="0" applyNumberFormat="1" applyFont="1" applyBorder="1"/>
    <xf numFmtId="14" fontId="10" fillId="0" borderId="0" xfId="0" applyNumberFormat="1" applyFont="1"/>
    <xf numFmtId="164" fontId="3" fillId="0" borderId="0" xfId="3" applyFont="1" applyAlignment="1" applyProtection="1">
      <alignment horizontal="left" vertical="center"/>
    </xf>
    <xf numFmtId="164" fontId="3" fillId="0" borderId="0" xfId="3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0" fontId="10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14" fontId="5" fillId="0" borderId="0" xfId="0" applyNumberFormat="1" applyFont="1" applyFill="1" applyAlignment="1">
      <alignment horizontal="left"/>
    </xf>
    <xf numFmtId="14" fontId="4" fillId="0" borderId="0" xfId="0" applyNumberFormat="1" applyFont="1"/>
    <xf numFmtId="164" fontId="3" fillId="0" borderId="0" xfId="3" quotePrefix="1" applyFont="1" applyAlignment="1" applyProtection="1">
      <alignment horizontal="left" vertic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49" fontId="3" fillId="0" borderId="0" xfId="3" applyNumberFormat="1" applyFont="1" applyAlignment="1" applyProtection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4" fontId="10" fillId="0" borderId="0" xfId="0" applyNumberFormat="1" applyFont="1" applyFill="1" applyAlignment="1"/>
    <xf numFmtId="0" fontId="11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4" fillId="0" borderId="0" xfId="0" applyNumberFormat="1" applyFont="1" applyAlignment="1"/>
    <xf numFmtId="14" fontId="5" fillId="0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8" fillId="0" borderId="0" xfId="0" applyNumberFormat="1" applyFont="1" applyFill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4" fontId="5" fillId="0" borderId="0" xfId="0" applyNumberFormat="1" applyFont="1" applyFill="1" applyAlignment="1">
      <alignment horizontal="center"/>
    </xf>
    <xf numFmtId="43" fontId="0" fillId="0" borderId="0" xfId="5" applyFont="1"/>
    <xf numFmtId="4" fontId="5" fillId="0" borderId="0" xfId="0" applyNumberFormat="1" applyFont="1" applyBorder="1" applyAlignment="1">
      <alignment horizontal="center"/>
    </xf>
    <xf numFmtId="164" fontId="15" fillId="0" borderId="0" xfId="6" applyFont="1" applyFill="1" applyAlignment="1" applyProtection="1">
      <alignment horizontal="left" vertical="center"/>
    </xf>
    <xf numFmtId="0" fontId="4" fillId="0" borderId="0" xfId="0" applyFont="1" applyAlignment="1">
      <alignment horizontal="right"/>
    </xf>
    <xf numFmtId="4" fontId="11" fillId="0" borderId="0" xfId="0" applyNumberFormat="1" applyFont="1" applyFill="1" applyAlignment="1">
      <alignment horizontal="center"/>
    </xf>
    <xf numFmtId="164" fontId="3" fillId="0" borderId="0" xfId="3" quotePrefix="1" applyFont="1" applyAlignment="1">
      <alignment vertical="center"/>
    </xf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6" fillId="0" borderId="0" xfId="0" applyFont="1"/>
    <xf numFmtId="0" fontId="19" fillId="0" borderId="0" xfId="0" applyFont="1" applyAlignment="1">
      <alignment horizontal="left"/>
    </xf>
    <xf numFmtId="0" fontId="17" fillId="0" borderId="0" xfId="0" applyFont="1"/>
    <xf numFmtId="0" fontId="10" fillId="0" borderId="0" xfId="0" applyFont="1" applyAlignment="1">
      <alignment horizontal="right"/>
    </xf>
    <xf numFmtId="4" fontId="4" fillId="0" borderId="0" xfId="0" applyNumberFormat="1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/>
    <xf numFmtId="164" fontId="6" fillId="0" borderId="6" xfId="6" applyFont="1" applyFill="1" applyBorder="1" applyAlignment="1" applyProtection="1">
      <alignment horizontal="left" vertical="center"/>
    </xf>
    <xf numFmtId="0" fontId="10" fillId="0" borderId="6" xfId="0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3" fillId="0" borderId="0" xfId="6" applyNumberFormat="1" applyFont="1" applyBorder="1" applyAlignment="1" applyProtection="1">
      <alignment horizontal="left" vertical="center"/>
    </xf>
    <xf numFmtId="49" fontId="3" fillId="0" borderId="0" xfId="6" applyNumberFormat="1" applyFont="1" applyBorder="1" applyAlignment="1" applyProtection="1">
      <alignment horizontal="left" vertical="center"/>
    </xf>
    <xf numFmtId="0" fontId="3" fillId="0" borderId="1" xfId="6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/>
    </xf>
  </cellXfs>
  <cellStyles count="7">
    <cellStyle name="Comma" xfId="5" builtinId="3"/>
    <cellStyle name="Comma 2" xfId="4" xr:uid="{00000000-0005-0000-0000-000001000000}"/>
    <cellStyle name="Currency 2" xfId="2" xr:uid="{00000000-0005-0000-0000-000002000000}"/>
    <cellStyle name="Normal" xfId="0" builtinId="0"/>
    <cellStyle name="Normal 2" xfId="1" xr:uid="{00000000-0005-0000-0000-000004000000}"/>
    <cellStyle name="Normal 2 2" xfId="6" xr:uid="{00000000-0005-0000-0000-000005000000}"/>
    <cellStyle name="Normal 3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G149"/>
  <sheetViews>
    <sheetView zoomScaleNormal="100" workbookViewId="0">
      <selection activeCell="D8" sqref="D8"/>
    </sheetView>
  </sheetViews>
  <sheetFormatPr defaultRowHeight="14.5" x14ac:dyDescent="0.35"/>
  <cols>
    <col min="1" max="1" width="37.26953125" customWidth="1"/>
    <col min="2" max="2" width="15.81640625" customWidth="1"/>
    <col min="3" max="3" width="15.26953125" customWidth="1"/>
    <col min="4" max="4" width="17.54296875" bestFit="1" customWidth="1"/>
    <col min="5" max="5" width="27.54296875" bestFit="1" customWidth="1"/>
    <col min="7" max="7" width="12.453125" bestFit="1" customWidth="1"/>
  </cols>
  <sheetData>
    <row r="1" spans="1:5" ht="15" x14ac:dyDescent="0.35">
      <c r="A1" s="21" t="s">
        <v>0</v>
      </c>
    </row>
    <row r="2" spans="1:5" ht="15.5" x14ac:dyDescent="0.35">
      <c r="A2" s="22" t="s">
        <v>291</v>
      </c>
      <c r="B2" s="2"/>
      <c r="C2" s="2"/>
      <c r="D2" s="2"/>
      <c r="E2" s="2"/>
    </row>
    <row r="3" spans="1:5" ht="15.5" x14ac:dyDescent="0.35">
      <c r="A3" s="22" t="s">
        <v>246</v>
      </c>
      <c r="B3" s="2"/>
      <c r="C3" s="2"/>
      <c r="D3" s="2"/>
      <c r="E3" s="2"/>
    </row>
    <row r="4" spans="1:5" ht="15.5" x14ac:dyDescent="0.35">
      <c r="A4" s="94" t="s">
        <v>13</v>
      </c>
      <c r="B4" s="2"/>
      <c r="C4" s="2"/>
      <c r="D4" s="2"/>
      <c r="E4" s="66" t="s">
        <v>250</v>
      </c>
    </row>
    <row r="5" spans="1:5" ht="15.5" x14ac:dyDescent="0.35">
      <c r="A5" s="95" t="s">
        <v>9</v>
      </c>
      <c r="B5" s="2"/>
      <c r="C5" s="2"/>
      <c r="D5" s="2"/>
      <c r="E5" s="66" t="s">
        <v>44</v>
      </c>
    </row>
    <row r="6" spans="1:5" ht="20.25" customHeight="1" x14ac:dyDescent="0.35">
      <c r="A6" s="96" t="s">
        <v>10</v>
      </c>
      <c r="B6" s="3"/>
      <c r="C6" s="4"/>
      <c r="D6" s="10"/>
      <c r="E6" s="4"/>
    </row>
    <row r="7" spans="1:5" ht="29.25" customHeight="1" x14ac:dyDescent="0.35">
      <c r="A7" s="38" t="s">
        <v>1</v>
      </c>
      <c r="B7" s="38" t="s">
        <v>2</v>
      </c>
      <c r="C7" s="60" t="s">
        <v>3</v>
      </c>
      <c r="D7" s="38" t="s">
        <v>4</v>
      </c>
      <c r="E7" s="60" t="s">
        <v>5</v>
      </c>
    </row>
    <row r="8" spans="1:5" ht="29.25" customHeight="1" x14ac:dyDescent="0.35">
      <c r="A8" s="39"/>
      <c r="B8" s="39"/>
      <c r="C8" s="40"/>
      <c r="D8" s="39"/>
      <c r="E8" s="40"/>
    </row>
    <row r="9" spans="1:5" ht="15.5" x14ac:dyDescent="0.35">
      <c r="A9" s="24" t="s">
        <v>200</v>
      </c>
      <c r="B9" s="69" t="s">
        <v>45</v>
      </c>
      <c r="C9" s="70">
        <v>860187</v>
      </c>
      <c r="D9" s="70">
        <v>0</v>
      </c>
      <c r="E9" s="71">
        <f>+D9+C9</f>
        <v>860187</v>
      </c>
    </row>
    <row r="10" spans="1:5" ht="15.5" x14ac:dyDescent="0.35">
      <c r="A10" s="25" t="s">
        <v>11</v>
      </c>
      <c r="B10" s="14"/>
      <c r="C10" s="16"/>
      <c r="D10" s="16"/>
      <c r="E10" s="12"/>
    </row>
    <row r="11" spans="1:5" ht="15.5" x14ac:dyDescent="0.35">
      <c r="A11" s="25" t="s">
        <v>90</v>
      </c>
      <c r="B11" s="14"/>
      <c r="C11" s="16"/>
      <c r="D11" s="16"/>
      <c r="E11" s="12"/>
    </row>
    <row r="12" spans="1:5" ht="15.5" x14ac:dyDescent="0.35">
      <c r="A12" s="25" t="s">
        <v>245</v>
      </c>
      <c r="B12" s="14"/>
      <c r="C12" s="16"/>
      <c r="D12" s="16"/>
      <c r="E12" s="12"/>
    </row>
    <row r="13" spans="1:5" ht="15" customHeight="1" x14ac:dyDescent="0.35">
      <c r="A13" s="24"/>
      <c r="B13" s="69"/>
      <c r="C13" s="70"/>
      <c r="D13" s="70"/>
      <c r="E13" s="71"/>
    </row>
    <row r="14" spans="1:5" ht="15.5" x14ac:dyDescent="0.35">
      <c r="A14" s="24" t="s">
        <v>201</v>
      </c>
      <c r="B14" s="69" t="s">
        <v>46</v>
      </c>
      <c r="C14" s="70">
        <v>853017</v>
      </c>
      <c r="D14" s="70">
        <v>0</v>
      </c>
      <c r="E14" s="70">
        <f t="shared" ref="E14:E20" si="0">+D14+C14</f>
        <v>853017</v>
      </c>
    </row>
    <row r="15" spans="1:5" ht="15.5" x14ac:dyDescent="0.35">
      <c r="A15" s="25" t="s">
        <v>15</v>
      </c>
      <c r="B15" s="14"/>
      <c r="C15" s="17"/>
      <c r="D15" s="17"/>
      <c r="E15" s="12"/>
    </row>
    <row r="16" spans="1:5" ht="15.5" x14ac:dyDescent="0.35">
      <c r="A16" s="25" t="s">
        <v>93</v>
      </c>
      <c r="B16" s="14"/>
      <c r="C16" s="12">
        <v>134676</v>
      </c>
      <c r="D16" s="17"/>
    </row>
    <row r="17" spans="1:6" ht="15.5" x14ac:dyDescent="0.35">
      <c r="A17" s="25" t="s">
        <v>182</v>
      </c>
      <c r="B17" s="14"/>
      <c r="C17" s="12">
        <v>715885</v>
      </c>
      <c r="D17" s="17"/>
    </row>
    <row r="18" spans="1:6" ht="15.5" x14ac:dyDescent="0.35">
      <c r="A18" s="25" t="s">
        <v>245</v>
      </c>
      <c r="B18" s="14"/>
      <c r="C18" s="17"/>
      <c r="D18" s="17"/>
      <c r="E18" s="12"/>
    </row>
    <row r="19" spans="1:6" ht="15.5" x14ac:dyDescent="0.35">
      <c r="A19" s="25"/>
      <c r="B19" s="14"/>
      <c r="C19" s="17"/>
      <c r="D19" s="17"/>
      <c r="E19" s="12"/>
    </row>
    <row r="20" spans="1:6" ht="15.5" x14ac:dyDescent="0.35">
      <c r="A20" s="24" t="s">
        <v>202</v>
      </c>
      <c r="B20" s="69" t="s">
        <v>47</v>
      </c>
      <c r="C20" s="70">
        <v>686457</v>
      </c>
      <c r="D20" s="70">
        <v>0</v>
      </c>
      <c r="E20" s="71">
        <f t="shared" si="0"/>
        <v>686457</v>
      </c>
    </row>
    <row r="21" spans="1:6" ht="15.5" x14ac:dyDescent="0.35">
      <c r="A21" s="25" t="s">
        <v>17</v>
      </c>
      <c r="B21" s="14"/>
      <c r="C21" s="18"/>
      <c r="D21" s="18"/>
      <c r="E21" s="13"/>
    </row>
    <row r="22" spans="1:6" ht="15.5" x14ac:dyDescent="0.35">
      <c r="A22" s="25" t="s">
        <v>93</v>
      </c>
      <c r="B22" s="14"/>
      <c r="C22" s="16">
        <v>119448</v>
      </c>
      <c r="D22" s="16"/>
      <c r="F22" s="17"/>
    </row>
    <row r="23" spans="1:6" ht="15.5" x14ac:dyDescent="0.35">
      <c r="A23" s="25" t="s">
        <v>182</v>
      </c>
      <c r="B23" s="14"/>
      <c r="C23" s="16">
        <v>566339</v>
      </c>
      <c r="D23" s="16"/>
      <c r="F23" s="17"/>
    </row>
    <row r="24" spans="1:6" ht="15.5" x14ac:dyDescent="0.35">
      <c r="A24" s="25" t="s">
        <v>245</v>
      </c>
      <c r="B24" s="14"/>
      <c r="C24" s="16"/>
      <c r="D24" s="16"/>
      <c r="E24" s="16"/>
      <c r="F24" s="17"/>
    </row>
    <row r="25" spans="1:6" ht="15.5" x14ac:dyDescent="0.35">
      <c r="A25" s="25"/>
      <c r="B25" s="14"/>
      <c r="C25" s="16"/>
      <c r="D25" s="16"/>
      <c r="E25" s="16"/>
      <c r="F25" s="17"/>
    </row>
    <row r="26" spans="1:6" ht="15.5" x14ac:dyDescent="0.35">
      <c r="A26" s="24" t="s">
        <v>203</v>
      </c>
      <c r="B26" s="69" t="s">
        <v>48</v>
      </c>
      <c r="C26" s="70">
        <v>266628</v>
      </c>
      <c r="D26" s="70">
        <v>0</v>
      </c>
      <c r="E26" s="70">
        <f>+C26+D26</f>
        <v>266628</v>
      </c>
      <c r="F26" s="17"/>
    </row>
    <row r="27" spans="1:6" ht="15.5" x14ac:dyDescent="0.35">
      <c r="A27" s="25" t="s">
        <v>12</v>
      </c>
      <c r="B27" s="69"/>
      <c r="C27" s="70"/>
      <c r="D27" s="70"/>
      <c r="E27" s="70"/>
      <c r="F27" s="17"/>
    </row>
    <row r="28" spans="1:6" ht="15.5" x14ac:dyDescent="0.35">
      <c r="A28" s="25" t="s">
        <v>94</v>
      </c>
      <c r="B28" s="14"/>
      <c r="C28" s="16">
        <v>95245</v>
      </c>
      <c r="D28" s="16"/>
      <c r="F28" s="17"/>
    </row>
    <row r="29" spans="1:6" ht="15.5" x14ac:dyDescent="0.35">
      <c r="A29" s="25" t="s">
        <v>95</v>
      </c>
      <c r="B29" s="14"/>
      <c r="C29" s="16">
        <v>28236</v>
      </c>
      <c r="D29" s="16"/>
      <c r="F29" s="17"/>
    </row>
    <row r="30" spans="1:6" ht="15.5" x14ac:dyDescent="0.35">
      <c r="A30" s="25" t="s">
        <v>204</v>
      </c>
      <c r="B30" s="17"/>
      <c r="C30" s="16">
        <v>142468</v>
      </c>
      <c r="D30" s="17"/>
      <c r="F30" s="17"/>
    </row>
    <row r="31" spans="1:6" ht="15.5" x14ac:dyDescent="0.35">
      <c r="A31" s="25" t="s">
        <v>245</v>
      </c>
      <c r="B31" s="14"/>
      <c r="C31" s="16"/>
      <c r="D31" s="16"/>
      <c r="E31" s="16"/>
      <c r="F31" s="17"/>
    </row>
    <row r="32" spans="1:6" ht="15.5" x14ac:dyDescent="0.35">
      <c r="A32" s="24"/>
      <c r="B32" s="14"/>
      <c r="C32" s="16"/>
      <c r="D32" s="16"/>
      <c r="E32" s="16"/>
      <c r="F32" s="17"/>
    </row>
    <row r="33" spans="1:6" ht="15.5" x14ac:dyDescent="0.35">
      <c r="A33" s="24" t="s">
        <v>255</v>
      </c>
      <c r="B33" s="69" t="s">
        <v>256</v>
      </c>
      <c r="C33" s="70">
        <v>238874</v>
      </c>
      <c r="D33" s="70">
        <v>22204</v>
      </c>
      <c r="E33" s="70">
        <f>+C33+D33</f>
        <v>261078</v>
      </c>
      <c r="F33" s="17"/>
    </row>
    <row r="34" spans="1:6" ht="15.5" x14ac:dyDescent="0.35">
      <c r="A34" s="25" t="s">
        <v>17</v>
      </c>
      <c r="B34" s="14"/>
      <c r="C34" s="16"/>
      <c r="D34" s="16"/>
      <c r="E34" s="16"/>
      <c r="F34" s="17"/>
    </row>
    <row r="35" spans="1:6" ht="15.5" x14ac:dyDescent="0.35">
      <c r="A35" s="25" t="s">
        <v>254</v>
      </c>
      <c r="B35" s="69"/>
      <c r="C35" s="70"/>
      <c r="D35" s="70"/>
      <c r="E35" s="70"/>
      <c r="F35" s="17"/>
    </row>
    <row r="36" spans="1:6" ht="15.5" x14ac:dyDescent="0.35">
      <c r="A36" s="25" t="s">
        <v>306</v>
      </c>
      <c r="B36" s="14"/>
      <c r="C36" s="17"/>
      <c r="D36" s="17"/>
      <c r="E36" s="16"/>
      <c r="F36" s="17"/>
    </row>
    <row r="37" spans="1:6" ht="15.5" x14ac:dyDescent="0.35">
      <c r="A37" s="25"/>
      <c r="B37" s="14"/>
      <c r="C37" s="16"/>
      <c r="D37" s="16"/>
      <c r="E37" s="16"/>
      <c r="F37" s="17"/>
    </row>
    <row r="38" spans="1:6" ht="15.5" x14ac:dyDescent="0.35">
      <c r="A38" s="25"/>
      <c r="B38" s="14"/>
      <c r="C38" s="16"/>
      <c r="D38" s="16"/>
      <c r="E38" s="16"/>
      <c r="F38" s="17"/>
    </row>
    <row r="39" spans="1:6" ht="15.5" x14ac:dyDescent="0.35">
      <c r="A39" s="25"/>
      <c r="B39" s="14"/>
      <c r="C39" s="18"/>
      <c r="D39" s="18"/>
      <c r="E39" s="16"/>
    </row>
    <row r="40" spans="1:6" ht="15.5" x14ac:dyDescent="0.35">
      <c r="A40" s="25"/>
      <c r="B40" s="14"/>
      <c r="C40" s="16"/>
      <c r="D40" s="16"/>
      <c r="E40" s="16"/>
    </row>
    <row r="41" spans="1:6" ht="15.5" x14ac:dyDescent="0.35">
      <c r="A41" s="15"/>
      <c r="B41" s="11"/>
      <c r="C41" s="12"/>
      <c r="D41" s="12"/>
      <c r="E41" s="16"/>
    </row>
    <row r="42" spans="1:6" ht="15.5" x14ac:dyDescent="0.35">
      <c r="A42" s="25"/>
      <c r="B42" s="14"/>
      <c r="C42" s="16"/>
      <c r="D42" s="16"/>
      <c r="E42" s="16"/>
    </row>
    <row r="43" spans="1:6" ht="15.5" x14ac:dyDescent="0.35">
      <c r="A43" s="25"/>
      <c r="B43" s="14"/>
      <c r="C43" s="16"/>
      <c r="D43" s="16"/>
      <c r="E43" s="16"/>
    </row>
    <row r="44" spans="1:6" ht="15.5" x14ac:dyDescent="0.35">
      <c r="A44" s="25"/>
      <c r="B44" s="14"/>
      <c r="C44" s="16"/>
      <c r="D44" s="16"/>
      <c r="E44" s="16"/>
    </row>
    <row r="45" spans="1:6" ht="15.5" x14ac:dyDescent="0.35">
      <c r="A45" s="25"/>
      <c r="B45" s="14"/>
      <c r="C45" s="16"/>
      <c r="D45" s="16"/>
      <c r="E45" s="16"/>
    </row>
    <row r="46" spans="1:6" ht="15.5" x14ac:dyDescent="0.35">
      <c r="A46" s="26"/>
      <c r="B46" s="2"/>
      <c r="C46" s="7"/>
      <c r="D46" s="6"/>
      <c r="E46" s="6"/>
    </row>
    <row r="47" spans="1:6" ht="15.5" x14ac:dyDescent="0.35">
      <c r="A47" s="26"/>
      <c r="B47" s="2"/>
      <c r="C47" s="7"/>
      <c r="D47" s="6"/>
      <c r="E47" s="6"/>
    </row>
    <row r="48" spans="1:6" ht="15.5" x14ac:dyDescent="0.35">
      <c r="A48" s="24"/>
      <c r="B48" s="5"/>
      <c r="C48" s="6"/>
      <c r="D48" s="6"/>
      <c r="E48" s="6"/>
    </row>
    <row r="49" spans="1:7" ht="15.5" x14ac:dyDescent="0.35">
      <c r="A49" s="25"/>
      <c r="B49" s="5"/>
      <c r="C49" s="6"/>
      <c r="D49" s="6"/>
      <c r="E49" s="6"/>
    </row>
    <row r="50" spans="1:7" ht="16" thickBot="1" x14ac:dyDescent="0.4">
      <c r="A50" s="24" t="s">
        <v>6</v>
      </c>
      <c r="B50" s="2"/>
      <c r="C50" s="7"/>
      <c r="D50" s="6"/>
      <c r="E50" s="8">
        <f>SUM(E9,E14,E20,E26,E33)</f>
        <v>2927367</v>
      </c>
      <c r="G50" s="20"/>
    </row>
    <row r="51" spans="1:7" ht="16" thickTop="1" x14ac:dyDescent="0.35">
      <c r="A51" s="24" t="s">
        <v>19</v>
      </c>
      <c r="B51" s="2"/>
      <c r="C51" s="7"/>
      <c r="D51" s="19" t="s">
        <v>18</v>
      </c>
      <c r="E51" s="7"/>
    </row>
    <row r="52" spans="1:7" ht="15.5" x14ac:dyDescent="0.35">
      <c r="A52" s="27" t="s">
        <v>7</v>
      </c>
      <c r="B52" s="43">
        <f ca="1">TODAY()</f>
        <v>44084</v>
      </c>
      <c r="C52" s="7"/>
      <c r="D52" s="29">
        <f>D9+D14+D20+D26+D33</f>
        <v>22204</v>
      </c>
      <c r="E52" s="7"/>
    </row>
    <row r="53" spans="1:7" ht="15.5" x14ac:dyDescent="0.35">
      <c r="A53" s="28" t="s">
        <v>172</v>
      </c>
      <c r="B53" s="9"/>
      <c r="C53" s="7"/>
      <c r="D53" s="78"/>
      <c r="E53" s="7"/>
    </row>
    <row r="54" spans="1:7" ht="15.5" x14ac:dyDescent="0.35">
      <c r="A54" s="2" t="s">
        <v>8</v>
      </c>
      <c r="B54" s="2"/>
      <c r="C54" s="7"/>
      <c r="D54" s="7"/>
      <c r="E54" s="7"/>
    </row>
    <row r="55" spans="1:7" ht="15.5" x14ac:dyDescent="0.35">
      <c r="A55" s="75" t="s">
        <v>233</v>
      </c>
      <c r="B55" s="2"/>
      <c r="C55" s="7"/>
      <c r="D55" s="7"/>
      <c r="E55" s="7"/>
    </row>
    <row r="56" spans="1:7" x14ac:dyDescent="0.35">
      <c r="A56" s="76" t="s">
        <v>218</v>
      </c>
      <c r="C56" s="1"/>
      <c r="D56" s="1"/>
      <c r="E56" s="1"/>
    </row>
    <row r="57" spans="1:7" x14ac:dyDescent="0.35">
      <c r="C57" s="1"/>
      <c r="D57" s="1"/>
      <c r="E57" s="1"/>
    </row>
    <row r="58" spans="1:7" x14ac:dyDescent="0.35">
      <c r="C58" s="1"/>
      <c r="D58" s="1"/>
      <c r="E58" s="1"/>
    </row>
    <row r="59" spans="1:7" x14ac:dyDescent="0.35">
      <c r="C59" s="1"/>
      <c r="D59" s="1"/>
      <c r="E59" s="1"/>
    </row>
    <row r="60" spans="1:7" x14ac:dyDescent="0.35">
      <c r="C60" s="1"/>
      <c r="D60" s="1"/>
      <c r="E60" s="1"/>
    </row>
    <row r="61" spans="1:7" x14ac:dyDescent="0.35">
      <c r="C61" s="1"/>
      <c r="D61" s="1"/>
      <c r="E61" s="1"/>
    </row>
    <row r="62" spans="1:7" x14ac:dyDescent="0.35">
      <c r="C62" s="1"/>
      <c r="D62" s="1"/>
      <c r="E62" s="1"/>
    </row>
    <row r="63" spans="1:7" x14ac:dyDescent="0.35">
      <c r="C63" s="1"/>
      <c r="D63" s="1"/>
      <c r="E63" s="1"/>
    </row>
    <row r="64" spans="1:7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</sheetData>
  <printOptions horizontalCentered="1"/>
  <pageMargins left="0.75" right="0" top="0.75" bottom="0" header="0.3" footer="0"/>
  <pageSetup scale="82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S148"/>
  <sheetViews>
    <sheetView showRuler="0" topLeftCell="A25" zoomScaleNormal="100" zoomScaleSheetLayoutView="100" workbookViewId="0">
      <selection activeCell="H45" sqref="H45"/>
    </sheetView>
  </sheetViews>
  <sheetFormatPr defaultColWidth="3.81640625" defaultRowHeight="14.5" x14ac:dyDescent="0.35"/>
  <cols>
    <col min="1" max="1" width="36" customWidth="1"/>
    <col min="2" max="4" width="14.7265625" customWidth="1"/>
    <col min="5" max="5" width="27.26953125" customWidth="1"/>
    <col min="7" max="7" width="8.7265625" bestFit="1" customWidth="1"/>
    <col min="8" max="8" width="12.453125" bestFit="1" customWidth="1"/>
  </cols>
  <sheetData>
    <row r="1" spans="1:19" ht="15" x14ac:dyDescent="0.35">
      <c r="A1" s="2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.5" x14ac:dyDescent="0.35">
      <c r="A2" s="31" t="s">
        <v>287</v>
      </c>
      <c r="B2" s="37"/>
      <c r="C2" s="37"/>
      <c r="D2" s="37"/>
      <c r="E2" s="3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5" x14ac:dyDescent="0.35">
      <c r="A3" s="31" t="s">
        <v>38</v>
      </c>
      <c r="B3" s="37"/>
      <c r="C3" s="37"/>
      <c r="D3" s="37"/>
      <c r="E3" s="3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.5" x14ac:dyDescent="0.35">
      <c r="A4" s="31" t="s">
        <v>234</v>
      </c>
      <c r="B4" s="37"/>
      <c r="C4" s="37"/>
      <c r="D4" s="37"/>
      <c r="E4" s="77" t="s">
        <v>235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5.5" x14ac:dyDescent="0.35">
      <c r="A5" s="44" t="s">
        <v>39</v>
      </c>
      <c r="B5" s="37"/>
      <c r="C5" s="37"/>
      <c r="D5" s="37"/>
      <c r="E5" s="66" t="s">
        <v>44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5.5" x14ac:dyDescent="0.35">
      <c r="A6" s="31" t="s">
        <v>40</v>
      </c>
      <c r="B6" s="37"/>
      <c r="C6" s="37"/>
      <c r="D6" s="37"/>
      <c r="E6" s="3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9.25" customHeight="1" x14ac:dyDescent="0.35">
      <c r="A7" s="84" t="s">
        <v>1</v>
      </c>
      <c r="B7" s="84" t="s">
        <v>2</v>
      </c>
      <c r="C7" s="90" t="s">
        <v>3</v>
      </c>
      <c r="D7" s="84" t="s">
        <v>4</v>
      </c>
      <c r="E7" s="90" t="s">
        <v>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29.25" customHeight="1" x14ac:dyDescent="0.35">
      <c r="A8" s="39"/>
      <c r="B8" s="39"/>
      <c r="C8" s="40"/>
      <c r="D8" s="39"/>
      <c r="E8" s="4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5.5" x14ac:dyDescent="0.35">
      <c r="A9" s="24" t="s">
        <v>159</v>
      </c>
      <c r="B9" s="69" t="s">
        <v>64</v>
      </c>
      <c r="C9" s="70">
        <v>806017</v>
      </c>
      <c r="D9" s="70">
        <v>0</v>
      </c>
      <c r="E9" s="71">
        <f>+D9+C9</f>
        <v>806017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5.5" x14ac:dyDescent="0.35">
      <c r="A10" s="25" t="s">
        <v>11</v>
      </c>
      <c r="B10" s="14"/>
      <c r="C10" s="16"/>
      <c r="D10" s="16"/>
      <c r="E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5" x14ac:dyDescent="0.35">
      <c r="A11" s="25" t="s">
        <v>92</v>
      </c>
      <c r="B11" s="14"/>
      <c r="C11" s="16"/>
      <c r="D11" s="16"/>
      <c r="E11" s="12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5.5" x14ac:dyDescent="0.35">
      <c r="A12" s="25" t="s">
        <v>253</v>
      </c>
      <c r="B12" s="14"/>
      <c r="C12" s="16"/>
      <c r="D12" s="16"/>
      <c r="E12" s="1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5.5" x14ac:dyDescent="0.35">
      <c r="A13" s="25"/>
      <c r="B13" s="14"/>
      <c r="C13" s="16"/>
      <c r="D13" s="16"/>
      <c r="E13" s="1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5" x14ac:dyDescent="0.35">
      <c r="A14" s="24" t="s">
        <v>160</v>
      </c>
      <c r="B14" s="69" t="s">
        <v>65</v>
      </c>
      <c r="C14" s="70">
        <v>615375</v>
      </c>
      <c r="D14" s="70">
        <v>0</v>
      </c>
      <c r="E14" s="71">
        <f t="shared" ref="E14:E20" si="0">+D14+C14</f>
        <v>615375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5" x14ac:dyDescent="0.35">
      <c r="A15" s="25" t="s">
        <v>15</v>
      </c>
      <c r="B15" s="14"/>
      <c r="C15" s="17"/>
      <c r="D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5" x14ac:dyDescent="0.35">
      <c r="A16" s="25" t="s">
        <v>97</v>
      </c>
      <c r="B16" s="14"/>
      <c r="C16" s="12">
        <v>97157</v>
      </c>
      <c r="D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5" x14ac:dyDescent="0.35">
      <c r="A17" s="25" t="s">
        <v>180</v>
      </c>
      <c r="B17" s="14"/>
      <c r="C17" s="12">
        <v>516447</v>
      </c>
      <c r="D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5" x14ac:dyDescent="0.35">
      <c r="A18" s="25" t="s">
        <v>253</v>
      </c>
      <c r="B18" s="14"/>
      <c r="C18" s="17"/>
      <c r="D18" s="17"/>
      <c r="E18" s="1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5" x14ac:dyDescent="0.35">
      <c r="A19" s="25"/>
      <c r="B19" s="14"/>
      <c r="C19" s="17"/>
      <c r="D19" s="17"/>
      <c r="E19" s="12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.5" x14ac:dyDescent="0.35">
      <c r="A20" s="24" t="s">
        <v>161</v>
      </c>
      <c r="B20" s="69" t="s">
        <v>66</v>
      </c>
      <c r="C20" s="70">
        <v>543375</v>
      </c>
      <c r="D20" s="70">
        <v>0</v>
      </c>
      <c r="E20" s="71">
        <f t="shared" si="0"/>
        <v>543375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5" x14ac:dyDescent="0.35">
      <c r="A21" s="25" t="s">
        <v>17</v>
      </c>
      <c r="B21" s="14"/>
      <c r="C21" s="18"/>
      <c r="D21" s="18"/>
      <c r="E21" s="13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5" x14ac:dyDescent="0.35">
      <c r="A22" s="25" t="s">
        <v>97</v>
      </c>
      <c r="B22" s="14"/>
      <c r="C22" s="16">
        <v>94552</v>
      </c>
      <c r="D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5" x14ac:dyDescent="0.35">
      <c r="A23" s="25" t="s">
        <v>180</v>
      </c>
      <c r="B23" s="14"/>
      <c r="C23" s="16">
        <v>448291</v>
      </c>
      <c r="D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5" x14ac:dyDescent="0.35">
      <c r="A24" s="25" t="s">
        <v>253</v>
      </c>
      <c r="B24" s="14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5" x14ac:dyDescent="0.35">
      <c r="A25" s="24"/>
      <c r="B25" s="14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5" x14ac:dyDescent="0.35">
      <c r="A26" s="24" t="s">
        <v>162</v>
      </c>
      <c r="B26" s="69" t="s">
        <v>67</v>
      </c>
      <c r="C26" s="70">
        <v>218308</v>
      </c>
      <c r="D26" s="70">
        <v>0</v>
      </c>
      <c r="E26" s="70">
        <f>+C26+D26</f>
        <v>218308</v>
      </c>
      <c r="F26" s="17"/>
      <c r="G26" s="24"/>
      <c r="H26" s="61"/>
      <c r="I26" s="41"/>
      <c r="J26" s="41"/>
      <c r="K26" s="41"/>
      <c r="L26" s="17"/>
      <c r="M26" s="17"/>
      <c r="N26" s="17"/>
      <c r="O26" s="17"/>
      <c r="P26" s="17"/>
      <c r="Q26" s="17"/>
      <c r="R26" s="17"/>
      <c r="S26" s="17"/>
    </row>
    <row r="27" spans="1:19" ht="15.5" x14ac:dyDescent="0.35">
      <c r="A27" s="25" t="s">
        <v>12</v>
      </c>
      <c r="B27" s="14"/>
      <c r="C27" s="16"/>
      <c r="D27" s="16"/>
      <c r="E27" s="16"/>
      <c r="F27" s="17"/>
      <c r="G27" s="25"/>
      <c r="H27" s="61"/>
      <c r="I27" s="41"/>
      <c r="J27" s="41"/>
      <c r="K27" s="41"/>
      <c r="L27" s="17"/>
      <c r="M27" s="17"/>
      <c r="N27" s="17"/>
      <c r="O27" s="17"/>
      <c r="P27" s="17"/>
      <c r="Q27" s="17"/>
      <c r="R27" s="17"/>
      <c r="S27" s="17"/>
    </row>
    <row r="28" spans="1:19" ht="15.5" x14ac:dyDescent="0.35">
      <c r="A28" s="25" t="s">
        <v>197</v>
      </c>
      <c r="B28" s="14"/>
      <c r="C28" s="16">
        <v>89247</v>
      </c>
      <c r="D28" s="16"/>
      <c r="F28" s="17"/>
      <c r="G28" s="25"/>
      <c r="H28" s="61"/>
      <c r="I28" s="41"/>
      <c r="J28" s="41"/>
      <c r="K28" s="41"/>
      <c r="L28" s="17"/>
      <c r="M28" s="17"/>
      <c r="N28" s="17"/>
      <c r="O28" s="17"/>
      <c r="P28" s="17"/>
      <c r="Q28" s="17"/>
      <c r="R28" s="17"/>
      <c r="S28" s="17"/>
    </row>
    <row r="29" spans="1:19" ht="15.5" x14ac:dyDescent="0.35">
      <c r="A29" s="25" t="s">
        <v>198</v>
      </c>
      <c r="B29" s="17"/>
      <c r="C29" s="16">
        <v>21301</v>
      </c>
      <c r="D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5" x14ac:dyDescent="0.35">
      <c r="A30" s="25" t="s">
        <v>196</v>
      </c>
      <c r="B30" s="14"/>
      <c r="C30" s="16">
        <v>107193</v>
      </c>
      <c r="D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5" x14ac:dyDescent="0.35">
      <c r="A31" s="25" t="s">
        <v>253</v>
      </c>
      <c r="B31" s="14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5" x14ac:dyDescent="0.35">
      <c r="A32" s="24"/>
      <c r="B32" s="14"/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5.5" x14ac:dyDescent="0.35">
      <c r="A33" s="24" t="s">
        <v>238</v>
      </c>
      <c r="B33" s="69" t="s">
        <v>237</v>
      </c>
      <c r="C33" s="70">
        <v>189084</v>
      </c>
      <c r="D33" s="70">
        <v>17576</v>
      </c>
      <c r="E33" s="70">
        <f>D33+C33</f>
        <v>206660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.5" x14ac:dyDescent="0.35">
      <c r="A34" s="25" t="s">
        <v>17</v>
      </c>
      <c r="B34" s="14"/>
      <c r="C34" s="17"/>
      <c r="D34" s="17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5" x14ac:dyDescent="0.35">
      <c r="A35" s="25" t="s">
        <v>236</v>
      </c>
      <c r="B35" s="14"/>
      <c r="C35" s="16"/>
      <c r="D35" s="16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5" x14ac:dyDescent="0.35">
      <c r="A36" s="25" t="s">
        <v>303</v>
      </c>
      <c r="B36" s="14"/>
      <c r="C36" s="16"/>
      <c r="D36" s="16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5" x14ac:dyDescent="0.35">
      <c r="A37" s="25"/>
      <c r="B37" s="14"/>
      <c r="C37" s="16"/>
      <c r="D37" s="16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5" x14ac:dyDescent="0.35">
      <c r="A38" s="25"/>
      <c r="B38" s="14"/>
      <c r="C38" s="16"/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5" x14ac:dyDescent="0.35">
      <c r="A39" s="25"/>
      <c r="B39" s="14"/>
      <c r="C39" s="16"/>
      <c r="D39" s="16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5" x14ac:dyDescent="0.35">
      <c r="A40" s="24"/>
      <c r="B40" s="14"/>
      <c r="C40" s="16"/>
      <c r="D40" s="16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5" x14ac:dyDescent="0.35">
      <c r="A41" s="25"/>
      <c r="B41" s="14"/>
      <c r="C41" s="16"/>
      <c r="D41" s="16"/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5" x14ac:dyDescent="0.35">
      <c r="A42" s="25"/>
      <c r="C42" s="1"/>
      <c r="D42" s="1"/>
      <c r="E42" s="1"/>
      <c r="H42" s="20"/>
    </row>
    <row r="43" spans="1:19" ht="16" thickBot="1" x14ac:dyDescent="0.4">
      <c r="A43" s="24" t="s">
        <v>6</v>
      </c>
      <c r="B43" s="2"/>
      <c r="C43" s="7"/>
      <c r="D43" s="6"/>
      <c r="E43" s="8">
        <f>SUM(E26,E20,E14,E9,E33)</f>
        <v>2389735</v>
      </c>
      <c r="H43" s="20"/>
    </row>
    <row r="44" spans="1:19" ht="16" thickTop="1" x14ac:dyDescent="0.35">
      <c r="A44" s="2" t="s">
        <v>23</v>
      </c>
      <c r="B44" s="2"/>
      <c r="C44" s="7"/>
      <c r="D44" s="19" t="s">
        <v>18</v>
      </c>
      <c r="E44" s="7"/>
    </row>
    <row r="45" spans="1:19" ht="15.5" x14ac:dyDescent="0.35">
      <c r="A45" s="28" t="s">
        <v>7</v>
      </c>
      <c r="B45" s="62">
        <f ca="1">TODAY()</f>
        <v>44084</v>
      </c>
      <c r="C45" s="7"/>
      <c r="D45" s="29">
        <f>SUM(D9:D41)</f>
        <v>17576</v>
      </c>
      <c r="E45" s="7"/>
    </row>
    <row r="46" spans="1:19" ht="15.5" x14ac:dyDescent="0.35">
      <c r="A46" s="2" t="s">
        <v>172</v>
      </c>
      <c r="B46" s="2"/>
      <c r="C46" s="7"/>
      <c r="D46" s="7"/>
      <c r="E46" s="7"/>
    </row>
    <row r="47" spans="1:19" ht="15.5" x14ac:dyDescent="0.35">
      <c r="A47" s="2" t="s">
        <v>8</v>
      </c>
      <c r="B47" s="2"/>
      <c r="C47" s="7"/>
      <c r="D47" s="7"/>
      <c r="E47" s="7"/>
    </row>
    <row r="48" spans="1:19" ht="15.5" x14ac:dyDescent="0.35">
      <c r="A48" s="75" t="s">
        <v>225</v>
      </c>
      <c r="B48" s="2"/>
      <c r="C48" s="7"/>
      <c r="D48" s="7"/>
      <c r="E48" s="7"/>
    </row>
    <row r="49" spans="1:5" x14ac:dyDescent="0.35">
      <c r="A49" s="76" t="s">
        <v>218</v>
      </c>
    </row>
    <row r="62" spans="1:5" x14ac:dyDescent="0.35">
      <c r="C62" s="1"/>
      <c r="D62" s="1"/>
      <c r="E62" s="1"/>
    </row>
    <row r="63" spans="1:5" x14ac:dyDescent="0.35">
      <c r="C63" s="1"/>
      <c r="D63" s="1"/>
      <c r="E63" s="1"/>
    </row>
    <row r="64" spans="1:5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</sheetData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A1:G155"/>
  <sheetViews>
    <sheetView topLeftCell="A16" zoomScaleNormal="100" workbookViewId="0">
      <selection activeCell="G36" sqref="G36"/>
    </sheetView>
  </sheetViews>
  <sheetFormatPr defaultRowHeight="14.5" x14ac:dyDescent="0.35"/>
  <cols>
    <col min="1" max="1" width="36.54296875" customWidth="1"/>
    <col min="2" max="2" width="21.453125" customWidth="1"/>
    <col min="3" max="3" width="15.26953125" customWidth="1"/>
    <col min="4" max="4" width="13.81640625" customWidth="1"/>
    <col min="5" max="5" width="27.54296875" bestFit="1" customWidth="1"/>
    <col min="7" max="7" width="13.26953125" bestFit="1" customWidth="1"/>
  </cols>
  <sheetData>
    <row r="1" spans="1:5" ht="15" x14ac:dyDescent="0.35">
      <c r="A1" s="21" t="s">
        <v>0</v>
      </c>
    </row>
    <row r="2" spans="1:5" ht="15.5" x14ac:dyDescent="0.35">
      <c r="A2" s="31" t="s">
        <v>41</v>
      </c>
      <c r="B2" s="2"/>
      <c r="C2" s="2"/>
      <c r="D2" s="2"/>
      <c r="E2" s="2"/>
    </row>
    <row r="3" spans="1:5" ht="15.5" x14ac:dyDescent="0.35">
      <c r="A3" s="31" t="s">
        <v>42</v>
      </c>
      <c r="B3" s="2"/>
      <c r="C3" s="2"/>
      <c r="D3" s="2"/>
      <c r="E3" s="66" t="s">
        <v>311</v>
      </c>
    </row>
    <row r="4" spans="1:5" ht="15.5" x14ac:dyDescent="0.35">
      <c r="A4" s="44" t="s">
        <v>43</v>
      </c>
      <c r="B4" s="2"/>
      <c r="C4" s="2"/>
      <c r="D4" s="2"/>
      <c r="E4" s="66" t="s">
        <v>44</v>
      </c>
    </row>
    <row r="5" spans="1:5" ht="15.5" x14ac:dyDescent="0.35">
      <c r="A5" s="44" t="s">
        <v>286</v>
      </c>
      <c r="B5" s="2"/>
      <c r="C5" s="2"/>
      <c r="D5" s="2"/>
      <c r="E5" s="2"/>
    </row>
    <row r="6" spans="1:5" ht="29.25" customHeight="1" x14ac:dyDescent="0.35">
      <c r="A6" s="49" t="s">
        <v>1</v>
      </c>
      <c r="B6" s="49" t="s">
        <v>2</v>
      </c>
      <c r="C6" s="50" t="s">
        <v>3</v>
      </c>
      <c r="D6" s="51" t="s">
        <v>4</v>
      </c>
      <c r="E6" s="50" t="s">
        <v>5</v>
      </c>
    </row>
    <row r="7" spans="1:5" ht="15.5" x14ac:dyDescent="0.35">
      <c r="A7" s="86"/>
      <c r="B7" s="87"/>
      <c r="C7" s="88"/>
      <c r="D7" s="88"/>
      <c r="E7" s="89"/>
    </row>
    <row r="8" spans="1:5" ht="15.5" x14ac:dyDescent="0.35">
      <c r="A8" s="24" t="s">
        <v>142</v>
      </c>
      <c r="B8" s="69" t="s">
        <v>61</v>
      </c>
      <c r="C8" s="70">
        <v>853436</v>
      </c>
      <c r="D8" s="70">
        <v>0</v>
      </c>
      <c r="E8" s="71">
        <f>+D8+C8</f>
        <v>853436</v>
      </c>
    </row>
    <row r="9" spans="1:5" ht="15.5" x14ac:dyDescent="0.35">
      <c r="A9" s="25" t="s">
        <v>11</v>
      </c>
      <c r="B9" s="14"/>
      <c r="C9" s="16"/>
      <c r="D9" s="16"/>
      <c r="E9" s="12"/>
    </row>
    <row r="10" spans="1:5" ht="15.5" x14ac:dyDescent="0.35">
      <c r="A10" s="25" t="s">
        <v>91</v>
      </c>
      <c r="B10" s="14"/>
      <c r="C10" s="12">
        <v>850476</v>
      </c>
      <c r="D10" s="16"/>
    </row>
    <row r="11" spans="1:5" ht="15.5" x14ac:dyDescent="0.35">
      <c r="A11" s="25" t="s">
        <v>205</v>
      </c>
      <c r="B11" s="14"/>
      <c r="C11" s="12">
        <v>2960</v>
      </c>
      <c r="D11" s="16"/>
    </row>
    <row r="12" spans="1:5" ht="15.5" x14ac:dyDescent="0.35">
      <c r="A12" s="25"/>
      <c r="B12" s="14"/>
      <c r="C12" s="16"/>
      <c r="D12" s="16"/>
      <c r="E12" s="12"/>
    </row>
    <row r="13" spans="1:5" ht="15.5" x14ac:dyDescent="0.35">
      <c r="A13" s="24" t="s">
        <v>143</v>
      </c>
      <c r="B13" s="69" t="s">
        <v>62</v>
      </c>
      <c r="C13" s="70">
        <v>806185</v>
      </c>
      <c r="D13" s="70">
        <v>0</v>
      </c>
      <c r="E13" s="71">
        <f t="shared" ref="E13" si="0">+D13+C13</f>
        <v>806185</v>
      </c>
    </row>
    <row r="14" spans="1:5" ht="15.5" x14ac:dyDescent="0.35">
      <c r="A14" s="25" t="s">
        <v>15</v>
      </c>
      <c r="B14" s="14"/>
      <c r="C14" s="17"/>
      <c r="D14" s="17"/>
      <c r="E14" s="12"/>
    </row>
    <row r="15" spans="1:5" ht="15.5" x14ac:dyDescent="0.35">
      <c r="A15" s="25" t="s">
        <v>96</v>
      </c>
      <c r="B15" s="14"/>
      <c r="C15" s="12">
        <v>127282</v>
      </c>
      <c r="D15" s="17"/>
    </row>
    <row r="16" spans="1:5" ht="15.5" x14ac:dyDescent="0.35">
      <c r="A16" s="25" t="s">
        <v>178</v>
      </c>
      <c r="B16" s="14"/>
      <c r="C16" s="12">
        <v>678903</v>
      </c>
      <c r="D16" s="17"/>
    </row>
    <row r="17" spans="1:5" ht="15.5" x14ac:dyDescent="0.35">
      <c r="A17" s="25"/>
      <c r="B17" s="14"/>
      <c r="C17" s="17"/>
      <c r="D17" s="17"/>
      <c r="E17" s="12"/>
    </row>
    <row r="18" spans="1:5" ht="15.5" x14ac:dyDescent="0.35">
      <c r="A18" s="24" t="s">
        <v>144</v>
      </c>
      <c r="B18" s="69" t="s">
        <v>141</v>
      </c>
      <c r="C18" s="70">
        <v>859227</v>
      </c>
      <c r="D18" s="70">
        <v>5106</v>
      </c>
      <c r="E18" s="71">
        <f>+D18+C18</f>
        <v>864333</v>
      </c>
    </row>
    <row r="19" spans="1:5" ht="15.5" x14ac:dyDescent="0.35">
      <c r="A19" s="25" t="s">
        <v>17</v>
      </c>
      <c r="B19" s="14"/>
      <c r="C19" s="18"/>
      <c r="D19" s="18"/>
      <c r="E19" s="13"/>
    </row>
    <row r="20" spans="1:5" ht="15.5" x14ac:dyDescent="0.35">
      <c r="A20" s="25" t="s">
        <v>96</v>
      </c>
      <c r="B20" s="14"/>
      <c r="C20" s="16">
        <v>149512</v>
      </c>
      <c r="D20" s="16"/>
    </row>
    <row r="21" spans="1:5" ht="15.5" x14ac:dyDescent="0.35">
      <c r="A21" s="25" t="s">
        <v>178</v>
      </c>
      <c r="B21" s="14"/>
      <c r="C21" s="16">
        <v>709715</v>
      </c>
      <c r="D21" s="16"/>
    </row>
    <row r="22" spans="1:5" ht="15.5" x14ac:dyDescent="0.35">
      <c r="A22" s="25" t="s">
        <v>310</v>
      </c>
      <c r="B22" s="14"/>
      <c r="C22" s="16"/>
      <c r="D22" s="16"/>
    </row>
    <row r="23" spans="1:5" ht="15.5" x14ac:dyDescent="0.35">
      <c r="A23" s="24"/>
      <c r="B23" s="14"/>
      <c r="C23" s="16"/>
      <c r="D23" s="16"/>
      <c r="E23" s="16"/>
    </row>
    <row r="24" spans="1:5" ht="15.5" x14ac:dyDescent="0.35">
      <c r="A24" s="24" t="s">
        <v>145</v>
      </c>
      <c r="B24" s="69" t="s">
        <v>63</v>
      </c>
      <c r="C24" s="70">
        <v>279873</v>
      </c>
      <c r="D24" s="70">
        <v>567</v>
      </c>
      <c r="E24" s="70">
        <f>+C24+D24</f>
        <v>280440</v>
      </c>
    </row>
    <row r="25" spans="1:5" ht="15.5" x14ac:dyDescent="0.35">
      <c r="A25" s="25" t="s">
        <v>12</v>
      </c>
      <c r="B25" s="14"/>
      <c r="C25" s="16"/>
      <c r="D25" s="16"/>
      <c r="E25" s="16"/>
    </row>
    <row r="26" spans="1:5" ht="15.5" x14ac:dyDescent="0.35">
      <c r="A26" s="25" t="s">
        <v>189</v>
      </c>
      <c r="B26" s="14"/>
      <c r="C26" s="16">
        <v>94497</v>
      </c>
      <c r="D26" s="16"/>
    </row>
    <row r="27" spans="1:5" ht="15.5" x14ac:dyDescent="0.35">
      <c r="A27" s="25" t="s">
        <v>192</v>
      </c>
      <c r="B27" s="17"/>
      <c r="C27" s="16">
        <v>30756</v>
      </c>
      <c r="D27" s="16"/>
    </row>
    <row r="28" spans="1:5" ht="15.5" x14ac:dyDescent="0.35">
      <c r="A28" s="25" t="s">
        <v>206</v>
      </c>
      <c r="B28" s="17"/>
      <c r="C28" s="16">
        <v>329</v>
      </c>
      <c r="D28" s="16"/>
    </row>
    <row r="29" spans="1:5" ht="15.5" x14ac:dyDescent="0.35">
      <c r="A29" s="25" t="s">
        <v>193</v>
      </c>
      <c r="B29" s="17"/>
      <c r="C29" s="16">
        <v>154291</v>
      </c>
      <c r="D29" s="16"/>
    </row>
    <row r="30" spans="1:5" ht="15.5" x14ac:dyDescent="0.35">
      <c r="A30" s="25" t="s">
        <v>310</v>
      </c>
      <c r="B30" s="17"/>
      <c r="C30" s="16"/>
      <c r="D30" s="16"/>
    </row>
    <row r="31" spans="1:5" ht="15.5" x14ac:dyDescent="0.35">
      <c r="A31" s="24"/>
      <c r="B31" s="14"/>
      <c r="C31" s="16"/>
      <c r="D31" s="16"/>
      <c r="E31" s="16"/>
    </row>
    <row r="32" spans="1:5" ht="15.5" x14ac:dyDescent="0.35">
      <c r="A32" s="24" t="s">
        <v>146</v>
      </c>
      <c r="B32" s="69" t="s">
        <v>107</v>
      </c>
      <c r="C32" s="70">
        <v>326786</v>
      </c>
      <c r="D32" s="70">
        <v>0</v>
      </c>
      <c r="E32" s="70">
        <f>+C32+D32</f>
        <v>326786</v>
      </c>
    </row>
    <row r="33" spans="1:7" ht="15.5" x14ac:dyDescent="0.35">
      <c r="A33" s="25" t="s">
        <v>17</v>
      </c>
      <c r="B33" s="14"/>
      <c r="C33" s="17"/>
      <c r="D33" s="17"/>
      <c r="E33" s="16"/>
    </row>
    <row r="34" spans="1:7" ht="15.5" x14ac:dyDescent="0.35">
      <c r="A34" s="25" t="s">
        <v>273</v>
      </c>
      <c r="B34" s="14"/>
      <c r="C34" s="16">
        <v>50829</v>
      </c>
      <c r="D34" s="16"/>
    </row>
    <row r="35" spans="1:7" ht="15.5" x14ac:dyDescent="0.35">
      <c r="A35" s="25" t="s">
        <v>178</v>
      </c>
      <c r="B35" s="14"/>
      <c r="C35" s="16">
        <v>248165</v>
      </c>
      <c r="D35" s="16"/>
    </row>
    <row r="36" spans="1:7" ht="15.5" x14ac:dyDescent="0.35">
      <c r="A36" s="25" t="s">
        <v>275</v>
      </c>
      <c r="B36" s="14"/>
      <c r="C36" s="16"/>
      <c r="D36" s="16"/>
    </row>
    <row r="38" spans="1:7" ht="15.5" x14ac:dyDescent="0.35">
      <c r="A38" s="24" t="s">
        <v>147</v>
      </c>
      <c r="B38" s="69" t="s">
        <v>98</v>
      </c>
      <c r="C38" s="70">
        <v>856775</v>
      </c>
      <c r="D38" s="70">
        <v>0</v>
      </c>
      <c r="E38" s="70">
        <f>+C38+D38</f>
        <v>856775</v>
      </c>
    </row>
    <row r="39" spans="1:7" ht="15.5" x14ac:dyDescent="0.35">
      <c r="A39" s="25" t="s">
        <v>12</v>
      </c>
      <c r="B39" s="14"/>
      <c r="C39" s="17"/>
      <c r="D39" s="17"/>
      <c r="E39" s="16"/>
    </row>
    <row r="40" spans="1:7" ht="15.5" x14ac:dyDescent="0.35">
      <c r="A40" s="25" t="s">
        <v>99</v>
      </c>
      <c r="B40" s="14"/>
      <c r="C40" s="16"/>
      <c r="D40" s="16"/>
      <c r="E40" s="16"/>
    </row>
    <row r="41" spans="1:7" ht="15.5" x14ac:dyDescent="0.35">
      <c r="A41" s="24"/>
      <c r="B41" s="14"/>
      <c r="C41" s="16"/>
      <c r="D41" s="16"/>
      <c r="E41" s="16"/>
    </row>
    <row r="44" spans="1:7" ht="16" thickBot="1" x14ac:dyDescent="0.4">
      <c r="A44" s="24" t="s">
        <v>6</v>
      </c>
      <c r="B44" s="2"/>
      <c r="C44" s="7"/>
      <c r="D44" s="6"/>
      <c r="E44" s="8">
        <f>SUM(E8,E13,E18,E24,E32,E38)</f>
        <v>3987955</v>
      </c>
      <c r="G44" s="63"/>
    </row>
    <row r="45" spans="1:7" ht="16" thickTop="1" x14ac:dyDescent="0.35">
      <c r="A45" s="2" t="s">
        <v>23</v>
      </c>
      <c r="B45" s="2"/>
      <c r="C45" s="7"/>
      <c r="D45" s="19" t="s">
        <v>18</v>
      </c>
      <c r="E45" s="7"/>
    </row>
    <row r="46" spans="1:7" ht="15.5" x14ac:dyDescent="0.35">
      <c r="A46" s="28" t="s">
        <v>7</v>
      </c>
      <c r="B46" s="9">
        <f ca="1">TODAY()</f>
        <v>44084</v>
      </c>
      <c r="C46" s="7"/>
      <c r="D46" s="29">
        <f>SUM(D8:D43)</f>
        <v>5673</v>
      </c>
      <c r="E46" s="7"/>
    </row>
    <row r="47" spans="1:7" ht="15.5" x14ac:dyDescent="0.35">
      <c r="A47" s="2" t="s">
        <v>308</v>
      </c>
      <c r="E47" s="7"/>
    </row>
    <row r="48" spans="1:7" ht="15.5" x14ac:dyDescent="0.35">
      <c r="A48" s="2" t="s">
        <v>8</v>
      </c>
      <c r="B48" s="2"/>
      <c r="C48" s="7"/>
      <c r="D48" s="7"/>
      <c r="E48" s="7"/>
    </row>
    <row r="49" spans="1:5" ht="15.5" x14ac:dyDescent="0.35">
      <c r="A49" s="75" t="s">
        <v>227</v>
      </c>
      <c r="B49" s="2"/>
      <c r="C49" s="7"/>
      <c r="D49" s="7"/>
      <c r="E49" s="7"/>
    </row>
    <row r="50" spans="1:5" x14ac:dyDescent="0.35">
      <c r="A50" s="76" t="s">
        <v>218</v>
      </c>
      <c r="C50" s="1"/>
      <c r="D50" s="1"/>
      <c r="E50" s="1"/>
    </row>
    <row r="51" spans="1:5" x14ac:dyDescent="0.35">
      <c r="C51" s="1"/>
      <c r="D51" s="1"/>
      <c r="E51" s="1"/>
    </row>
    <row r="52" spans="1:5" x14ac:dyDescent="0.35">
      <c r="C52" s="1"/>
      <c r="D52" s="1"/>
      <c r="E52" s="1"/>
    </row>
    <row r="53" spans="1:5" x14ac:dyDescent="0.35">
      <c r="C53" s="1"/>
      <c r="D53" s="1"/>
      <c r="E53" s="1"/>
    </row>
    <row r="54" spans="1:5" x14ac:dyDescent="0.35">
      <c r="C54" s="1"/>
      <c r="D54" s="1"/>
      <c r="E54" s="1"/>
    </row>
    <row r="55" spans="1:5" x14ac:dyDescent="0.35">
      <c r="C55" s="1"/>
      <c r="D55" s="1"/>
      <c r="E55" s="1"/>
    </row>
    <row r="56" spans="1:5" x14ac:dyDescent="0.35">
      <c r="C56" s="1"/>
      <c r="D56" s="1"/>
      <c r="E56" s="1"/>
    </row>
    <row r="57" spans="1:5" x14ac:dyDescent="0.35">
      <c r="C57" s="1"/>
      <c r="D57" s="1"/>
      <c r="E57" s="1"/>
    </row>
    <row r="58" spans="1:5" x14ac:dyDescent="0.35">
      <c r="C58" s="1"/>
      <c r="D58" s="1"/>
      <c r="E58" s="1"/>
    </row>
    <row r="59" spans="1:5" x14ac:dyDescent="0.35">
      <c r="C59" s="1"/>
      <c r="D59" s="1"/>
      <c r="E59" s="1"/>
    </row>
    <row r="60" spans="1:5" x14ac:dyDescent="0.35">
      <c r="C60" s="1"/>
      <c r="D60" s="1"/>
      <c r="E60" s="1"/>
    </row>
    <row r="61" spans="1:5" x14ac:dyDescent="0.35">
      <c r="C61" s="1"/>
      <c r="D61" s="1"/>
      <c r="E61" s="1"/>
    </row>
    <row r="62" spans="1:5" x14ac:dyDescent="0.35">
      <c r="C62" s="1"/>
      <c r="D62" s="1"/>
      <c r="E62" s="1"/>
    </row>
    <row r="63" spans="1:5" x14ac:dyDescent="0.35">
      <c r="C63" s="1"/>
      <c r="D63" s="1"/>
      <c r="E63" s="1"/>
    </row>
    <row r="64" spans="1:5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A1:H173"/>
  <sheetViews>
    <sheetView topLeftCell="A25" zoomScaleNormal="100" workbookViewId="0">
      <selection activeCell="H44" sqref="H44"/>
    </sheetView>
  </sheetViews>
  <sheetFormatPr defaultRowHeight="14.5" x14ac:dyDescent="0.35"/>
  <cols>
    <col min="1" max="1" width="36" customWidth="1"/>
    <col min="2" max="2" width="15.81640625" customWidth="1"/>
    <col min="3" max="3" width="15.26953125" customWidth="1"/>
    <col min="4" max="4" width="13.81640625" customWidth="1"/>
    <col min="5" max="5" width="27.54296875" bestFit="1" customWidth="1"/>
    <col min="7" max="7" width="12.453125" bestFit="1" customWidth="1"/>
    <col min="8" max="8" width="11.7265625" bestFit="1" customWidth="1"/>
  </cols>
  <sheetData>
    <row r="1" spans="1:6" ht="15" x14ac:dyDescent="0.35">
      <c r="A1" s="21" t="s">
        <v>0</v>
      </c>
    </row>
    <row r="2" spans="1:6" ht="15.5" x14ac:dyDescent="0.35">
      <c r="A2" s="31" t="s">
        <v>277</v>
      </c>
      <c r="B2" s="2"/>
      <c r="C2" s="2"/>
      <c r="D2" s="2"/>
      <c r="E2" s="2"/>
    </row>
    <row r="3" spans="1:6" ht="15.5" x14ac:dyDescent="0.35">
      <c r="A3" s="31" t="s">
        <v>242</v>
      </c>
      <c r="B3" s="2"/>
      <c r="C3" s="2"/>
      <c r="D3" s="2"/>
      <c r="E3" s="66" t="s">
        <v>243</v>
      </c>
    </row>
    <row r="4" spans="1:6" ht="15.5" x14ac:dyDescent="0.35">
      <c r="A4" s="31" t="s">
        <v>278</v>
      </c>
      <c r="B4" s="2"/>
      <c r="C4" s="2"/>
      <c r="D4" s="2"/>
      <c r="E4" s="2" t="s">
        <v>44</v>
      </c>
    </row>
    <row r="5" spans="1:6" ht="15.5" x14ac:dyDescent="0.35">
      <c r="A5" s="31" t="s">
        <v>279</v>
      </c>
      <c r="B5" s="2"/>
      <c r="C5" s="2"/>
      <c r="D5" s="2"/>
      <c r="E5" s="2"/>
    </row>
    <row r="6" spans="1:6" ht="29.25" customHeight="1" x14ac:dyDescent="0.35">
      <c r="A6" s="49" t="s">
        <v>1</v>
      </c>
      <c r="B6" s="49" t="s">
        <v>2</v>
      </c>
      <c r="C6" s="50" t="s">
        <v>3</v>
      </c>
      <c r="D6" s="51" t="s">
        <v>4</v>
      </c>
      <c r="E6" s="50" t="s">
        <v>5</v>
      </c>
    </row>
    <row r="7" spans="1:6" ht="29.25" customHeight="1" x14ac:dyDescent="0.35">
      <c r="A7" s="85"/>
      <c r="B7" s="85"/>
      <c r="C7" s="85"/>
      <c r="D7" s="85"/>
      <c r="E7" s="85"/>
    </row>
    <row r="8" spans="1:6" ht="15.5" x14ac:dyDescent="0.35">
      <c r="A8" s="24" t="s">
        <v>166</v>
      </c>
      <c r="B8" s="69" t="s">
        <v>57</v>
      </c>
      <c r="C8" s="70">
        <v>1462623</v>
      </c>
      <c r="D8" s="70">
        <v>0</v>
      </c>
      <c r="E8" s="71">
        <f>+D8+C8</f>
        <v>1462623</v>
      </c>
      <c r="F8" s="17"/>
    </row>
    <row r="9" spans="1:6" ht="15.5" x14ac:dyDescent="0.35">
      <c r="A9" s="25" t="s">
        <v>11</v>
      </c>
      <c r="B9" s="14"/>
      <c r="C9" s="16"/>
      <c r="D9" s="16"/>
      <c r="E9" s="12"/>
      <c r="F9" s="17"/>
    </row>
    <row r="10" spans="1:6" ht="15.5" x14ac:dyDescent="0.35">
      <c r="A10" s="25" t="s">
        <v>91</v>
      </c>
      <c r="B10" s="14"/>
      <c r="C10" s="16"/>
      <c r="D10" s="16"/>
      <c r="E10" s="12"/>
      <c r="F10" s="17"/>
    </row>
    <row r="11" spans="1:6" ht="15.5" x14ac:dyDescent="0.35">
      <c r="A11" s="25" t="s">
        <v>249</v>
      </c>
      <c r="B11" s="14"/>
      <c r="C11" s="16"/>
      <c r="D11" s="16"/>
      <c r="E11" s="12"/>
      <c r="F11" s="17"/>
    </row>
    <row r="12" spans="1:6" ht="15.5" x14ac:dyDescent="0.35">
      <c r="A12" s="25"/>
      <c r="B12" s="14"/>
      <c r="C12" s="16"/>
      <c r="D12" s="16"/>
      <c r="E12" s="12"/>
      <c r="F12" s="17"/>
    </row>
    <row r="13" spans="1:6" ht="15.5" x14ac:dyDescent="0.35">
      <c r="A13" s="24" t="s">
        <v>167</v>
      </c>
      <c r="B13" s="69" t="s">
        <v>58</v>
      </c>
      <c r="C13" s="70">
        <v>1386150</v>
      </c>
      <c r="D13" s="70">
        <v>0</v>
      </c>
      <c r="E13" s="71">
        <f t="shared" ref="E13:E19" si="0">+D13+C13</f>
        <v>1386150</v>
      </c>
      <c r="F13" s="17"/>
    </row>
    <row r="14" spans="1:6" ht="15.5" x14ac:dyDescent="0.35">
      <c r="A14" s="25" t="s">
        <v>15</v>
      </c>
      <c r="B14" s="14"/>
      <c r="C14" s="17"/>
      <c r="D14" s="17"/>
      <c r="E14" s="12"/>
      <c r="F14" s="17"/>
    </row>
    <row r="15" spans="1:6" ht="15.5" x14ac:dyDescent="0.35">
      <c r="A15" s="25" t="s">
        <v>96</v>
      </c>
      <c r="B15" s="14"/>
      <c r="C15" s="12">
        <v>218848</v>
      </c>
      <c r="D15" s="17"/>
      <c r="F15" s="17"/>
    </row>
    <row r="16" spans="1:6" ht="15.5" x14ac:dyDescent="0.35">
      <c r="A16" s="25" t="s">
        <v>178</v>
      </c>
      <c r="B16" s="14"/>
      <c r="C16" s="12">
        <v>1163313</v>
      </c>
      <c r="D16" s="17"/>
      <c r="F16" s="17"/>
    </row>
    <row r="17" spans="1:6" ht="15.5" x14ac:dyDescent="0.35">
      <c r="A17" s="25" t="s">
        <v>249</v>
      </c>
      <c r="B17" s="14"/>
      <c r="C17" s="17"/>
      <c r="D17" s="17"/>
      <c r="E17" s="12"/>
      <c r="F17" s="17"/>
    </row>
    <row r="18" spans="1:6" ht="15.5" x14ac:dyDescent="0.35">
      <c r="A18" s="25"/>
      <c r="B18" s="14"/>
      <c r="C18" s="17"/>
      <c r="D18" s="17"/>
      <c r="E18" s="12"/>
      <c r="F18" s="17"/>
    </row>
    <row r="19" spans="1:6" ht="15.5" x14ac:dyDescent="0.35">
      <c r="A19" s="24" t="s">
        <v>168</v>
      </c>
      <c r="B19" s="69" t="s">
        <v>59</v>
      </c>
      <c r="C19" s="70">
        <v>1228977</v>
      </c>
      <c r="D19" s="70">
        <v>7304</v>
      </c>
      <c r="E19" s="71">
        <f t="shared" si="0"/>
        <v>1236281</v>
      </c>
      <c r="F19" s="17"/>
    </row>
    <row r="20" spans="1:6" ht="15.5" x14ac:dyDescent="0.35">
      <c r="A20" s="25" t="s">
        <v>17</v>
      </c>
      <c r="B20" s="14"/>
      <c r="C20" s="18"/>
      <c r="D20" s="18"/>
      <c r="E20" s="13"/>
      <c r="F20" s="17"/>
    </row>
    <row r="21" spans="1:6" ht="15.5" x14ac:dyDescent="0.35">
      <c r="A21" s="25" t="s">
        <v>96</v>
      </c>
      <c r="B21" s="14"/>
      <c r="C21" s="16">
        <v>213852</v>
      </c>
      <c r="D21" s="16"/>
      <c r="F21" s="17"/>
    </row>
    <row r="22" spans="1:6" ht="15.5" x14ac:dyDescent="0.35">
      <c r="A22" s="25" t="s">
        <v>178</v>
      </c>
      <c r="B22" s="14"/>
      <c r="C22" s="16">
        <v>1013924</v>
      </c>
      <c r="D22" s="16"/>
      <c r="F22" s="17"/>
    </row>
    <row r="23" spans="1:6" ht="15.5" x14ac:dyDescent="0.35">
      <c r="A23" s="25" t="s">
        <v>249</v>
      </c>
      <c r="B23" s="14"/>
      <c r="C23" s="16"/>
      <c r="D23" s="16"/>
      <c r="E23" s="16"/>
      <c r="F23" s="17"/>
    </row>
    <row r="24" spans="1:6" ht="15.5" x14ac:dyDescent="0.35">
      <c r="A24" s="25" t="s">
        <v>309</v>
      </c>
      <c r="B24" s="14"/>
      <c r="C24" s="16"/>
      <c r="D24" s="16"/>
      <c r="E24" s="16"/>
      <c r="F24" s="17"/>
    </row>
    <row r="25" spans="1:6" ht="15.5" x14ac:dyDescent="0.35">
      <c r="A25" s="24"/>
      <c r="B25" s="14"/>
      <c r="C25" s="16"/>
      <c r="D25" s="16"/>
      <c r="E25" s="16"/>
      <c r="F25" s="17"/>
    </row>
    <row r="26" spans="1:6" ht="15.5" x14ac:dyDescent="0.35">
      <c r="A26" s="24" t="s">
        <v>169</v>
      </c>
      <c r="B26" s="69" t="s">
        <v>60</v>
      </c>
      <c r="C26" s="70">
        <v>453083</v>
      </c>
      <c r="D26" s="70">
        <v>811</v>
      </c>
      <c r="E26" s="70">
        <f>+C26+D26</f>
        <v>453894</v>
      </c>
      <c r="F26" s="17"/>
    </row>
    <row r="27" spans="1:6" ht="15.5" x14ac:dyDescent="0.35">
      <c r="A27" s="25" t="s">
        <v>12</v>
      </c>
      <c r="B27" s="14"/>
      <c r="C27" s="16"/>
      <c r="D27" s="16"/>
      <c r="E27" s="16"/>
      <c r="F27" s="17"/>
    </row>
    <row r="28" spans="1:6" ht="15.5" x14ac:dyDescent="0.35">
      <c r="A28" s="25" t="s">
        <v>102</v>
      </c>
      <c r="B28" s="14"/>
      <c r="C28" s="16">
        <v>161950</v>
      </c>
      <c r="D28" s="16"/>
      <c r="F28" s="17"/>
    </row>
    <row r="29" spans="1:6" ht="15.5" x14ac:dyDescent="0.35">
      <c r="A29" s="25" t="s">
        <v>103</v>
      </c>
      <c r="B29" s="14"/>
      <c r="C29" s="16">
        <v>48078</v>
      </c>
      <c r="D29" s="16"/>
      <c r="F29" s="17"/>
    </row>
    <row r="30" spans="1:6" ht="15.5" x14ac:dyDescent="0.35">
      <c r="A30" s="25" t="s">
        <v>190</v>
      </c>
      <c r="B30" s="14"/>
      <c r="C30" s="16">
        <v>241915</v>
      </c>
      <c r="D30" s="16"/>
      <c r="F30" s="17"/>
    </row>
    <row r="31" spans="1:6" ht="15.5" x14ac:dyDescent="0.35">
      <c r="A31" s="25" t="s">
        <v>249</v>
      </c>
      <c r="B31" s="14"/>
      <c r="C31" s="16"/>
      <c r="D31" s="16"/>
      <c r="E31" s="16"/>
      <c r="F31" s="17"/>
    </row>
    <row r="32" spans="1:6" ht="15.5" x14ac:dyDescent="0.35">
      <c r="A32" s="25" t="s">
        <v>309</v>
      </c>
      <c r="B32" s="14"/>
      <c r="C32" s="16"/>
      <c r="D32" s="16"/>
      <c r="E32" s="16"/>
      <c r="F32" s="17"/>
    </row>
    <row r="33" spans="1:6" ht="15.5" x14ac:dyDescent="0.35">
      <c r="A33" s="25"/>
      <c r="B33" s="17"/>
      <c r="C33" s="17"/>
      <c r="D33" s="17"/>
      <c r="E33" s="16"/>
      <c r="F33" s="17"/>
    </row>
    <row r="34" spans="1:6" ht="15.5" x14ac:dyDescent="0.35">
      <c r="A34" s="24" t="s">
        <v>164</v>
      </c>
      <c r="B34" s="69" t="s">
        <v>163</v>
      </c>
      <c r="C34" s="70">
        <v>467412</v>
      </c>
      <c r="D34" s="70">
        <v>0</v>
      </c>
      <c r="E34" s="70">
        <f>+C34+D34</f>
        <v>467412</v>
      </c>
      <c r="F34" s="17"/>
    </row>
    <row r="35" spans="1:6" ht="15.5" x14ac:dyDescent="0.35">
      <c r="A35" s="25" t="s">
        <v>17</v>
      </c>
      <c r="B35" s="14"/>
      <c r="C35" s="17"/>
      <c r="D35" s="17"/>
      <c r="E35" s="16"/>
      <c r="F35" s="17"/>
    </row>
    <row r="36" spans="1:6" ht="15.5" x14ac:dyDescent="0.35">
      <c r="A36" s="25" t="s">
        <v>165</v>
      </c>
      <c r="B36" s="14"/>
      <c r="C36" s="16">
        <v>72702</v>
      </c>
      <c r="D36" s="16"/>
      <c r="F36" s="17"/>
    </row>
    <row r="37" spans="1:6" ht="15.5" x14ac:dyDescent="0.35">
      <c r="A37" s="25" t="s">
        <v>178</v>
      </c>
      <c r="B37" s="14"/>
      <c r="C37" s="16">
        <v>354958</v>
      </c>
      <c r="D37" s="16"/>
      <c r="F37" s="17"/>
    </row>
    <row r="38" spans="1:6" ht="15.5" x14ac:dyDescent="0.35">
      <c r="A38" s="25" t="s">
        <v>266</v>
      </c>
      <c r="B38" s="14"/>
      <c r="C38" s="16"/>
      <c r="D38" s="16"/>
      <c r="E38" s="16"/>
      <c r="F38" s="17"/>
    </row>
    <row r="39" spans="1:6" ht="15.5" x14ac:dyDescent="0.35">
      <c r="A39" s="25" t="s">
        <v>272</v>
      </c>
      <c r="B39" s="14"/>
      <c r="C39" s="16"/>
      <c r="D39" s="16"/>
      <c r="E39" s="16"/>
      <c r="F39" s="17"/>
    </row>
    <row r="40" spans="1:6" ht="15.5" x14ac:dyDescent="0.35">
      <c r="A40" s="15"/>
      <c r="B40" s="14"/>
      <c r="C40" s="17"/>
      <c r="D40" s="17"/>
      <c r="E40" s="16"/>
      <c r="F40" s="17"/>
    </row>
    <row r="41" spans="1:6" ht="15.5" x14ac:dyDescent="0.35">
      <c r="A41" s="24" t="s">
        <v>170</v>
      </c>
      <c r="B41" s="69" t="s">
        <v>100</v>
      </c>
      <c r="C41" s="70">
        <v>1700000</v>
      </c>
      <c r="D41" s="70">
        <v>0</v>
      </c>
      <c r="E41" s="70">
        <f>+C41+D41</f>
        <v>1700000</v>
      </c>
      <c r="F41" s="17"/>
    </row>
    <row r="42" spans="1:6" ht="15.5" x14ac:dyDescent="0.35">
      <c r="A42" s="25" t="s">
        <v>12</v>
      </c>
      <c r="B42" s="14"/>
      <c r="C42" s="17"/>
      <c r="D42" s="17"/>
      <c r="E42" s="16"/>
      <c r="F42" s="17"/>
    </row>
    <row r="43" spans="1:6" ht="15.5" x14ac:dyDescent="0.35">
      <c r="A43" s="25" t="s">
        <v>99</v>
      </c>
      <c r="B43" s="14"/>
      <c r="C43" s="16"/>
      <c r="D43" s="16"/>
      <c r="E43" s="16"/>
      <c r="F43" s="17"/>
    </row>
    <row r="44" spans="1:6" ht="15.5" x14ac:dyDescent="0.35">
      <c r="A44" s="15"/>
      <c r="B44" s="11"/>
      <c r="C44" s="12"/>
      <c r="D44" s="12"/>
      <c r="E44" s="16"/>
      <c r="F44" s="17"/>
    </row>
    <row r="45" spans="1:6" ht="15.5" x14ac:dyDescent="0.35">
      <c r="A45" s="24" t="s">
        <v>240</v>
      </c>
      <c r="B45" s="69" t="s">
        <v>241</v>
      </c>
      <c r="C45" s="70">
        <v>195000</v>
      </c>
      <c r="D45" s="70">
        <v>0</v>
      </c>
      <c r="E45" s="70">
        <f>+C45+D45</f>
        <v>195000</v>
      </c>
      <c r="F45" s="17"/>
    </row>
    <row r="46" spans="1:6" ht="15.5" x14ac:dyDescent="0.35">
      <c r="A46" s="25" t="s">
        <v>12</v>
      </c>
      <c r="B46" s="14"/>
      <c r="C46" s="17"/>
      <c r="D46" s="17"/>
      <c r="E46" s="16"/>
      <c r="F46" s="17"/>
    </row>
    <row r="47" spans="1:6" ht="15.5" x14ac:dyDescent="0.35">
      <c r="A47" s="25" t="s">
        <v>267</v>
      </c>
      <c r="B47" s="14"/>
      <c r="C47" s="16"/>
      <c r="D47" s="16"/>
      <c r="E47" s="16"/>
      <c r="F47" s="17"/>
    </row>
    <row r="48" spans="1:6" ht="15.5" x14ac:dyDescent="0.35">
      <c r="E48" s="16"/>
      <c r="F48" s="17"/>
    </row>
    <row r="49" spans="1:8" ht="16" thickBot="1" x14ac:dyDescent="0.4">
      <c r="A49" s="24" t="s">
        <v>6</v>
      </c>
      <c r="B49" s="2"/>
      <c r="C49" s="7"/>
      <c r="D49" s="7"/>
      <c r="E49" s="8">
        <f>SUM(E41,E34,E26,E19,E13,E8,E45)</f>
        <v>6901360</v>
      </c>
      <c r="G49" s="20"/>
      <c r="H49" s="1"/>
    </row>
    <row r="50" spans="1:8" ht="16" thickTop="1" x14ac:dyDescent="0.35">
      <c r="A50" s="65" t="s">
        <v>23</v>
      </c>
      <c r="B50" s="2"/>
      <c r="C50" s="7"/>
      <c r="D50" s="7"/>
      <c r="E50" s="64"/>
      <c r="G50" s="20"/>
      <c r="H50" s="1"/>
    </row>
    <row r="51" spans="1:8" ht="15.5" x14ac:dyDescent="0.35">
      <c r="A51" s="28" t="s">
        <v>7</v>
      </c>
      <c r="B51" s="9">
        <f ca="1">TODAY()</f>
        <v>44084</v>
      </c>
      <c r="C51" s="7"/>
      <c r="D51" s="19" t="s">
        <v>18</v>
      </c>
      <c r="E51" s="7"/>
    </row>
    <row r="52" spans="1:8" ht="15.5" x14ac:dyDescent="0.35">
      <c r="A52" s="2" t="s">
        <v>308</v>
      </c>
      <c r="B52" s="2"/>
      <c r="C52" s="7"/>
      <c r="D52" s="29">
        <f>SUM(D8:D26,D34:D50)</f>
        <v>8115</v>
      </c>
      <c r="E52" s="7"/>
    </row>
    <row r="53" spans="1:8" ht="15.5" x14ac:dyDescent="0.35">
      <c r="A53" s="2" t="s">
        <v>8</v>
      </c>
      <c r="B53" s="2"/>
      <c r="C53" s="7"/>
      <c r="D53" s="7"/>
      <c r="E53" s="7"/>
    </row>
    <row r="54" spans="1:8" ht="15.5" x14ac:dyDescent="0.35">
      <c r="A54" s="75" t="s">
        <v>232</v>
      </c>
      <c r="B54" s="2"/>
      <c r="C54" s="7"/>
      <c r="D54" s="7"/>
      <c r="E54" s="7"/>
    </row>
    <row r="55" spans="1:8" x14ac:dyDescent="0.35">
      <c r="A55" s="76" t="s">
        <v>218</v>
      </c>
      <c r="C55" s="1"/>
      <c r="D55" s="1"/>
      <c r="E55" s="1"/>
    </row>
    <row r="56" spans="1:8" x14ac:dyDescent="0.35">
      <c r="C56" s="1"/>
      <c r="D56" s="1"/>
      <c r="E56" s="1"/>
    </row>
    <row r="57" spans="1:8" x14ac:dyDescent="0.35">
      <c r="C57" s="1"/>
      <c r="D57" s="1"/>
      <c r="E57" s="1"/>
    </row>
    <row r="58" spans="1:8" x14ac:dyDescent="0.35">
      <c r="C58" s="1"/>
      <c r="D58" s="1"/>
      <c r="E58" s="1"/>
    </row>
    <row r="59" spans="1:8" x14ac:dyDescent="0.35">
      <c r="C59" s="1"/>
      <c r="D59" s="1"/>
      <c r="E59" s="1"/>
    </row>
    <row r="60" spans="1:8" x14ac:dyDescent="0.35">
      <c r="C60" s="1"/>
      <c r="D60" s="1"/>
      <c r="E60" s="1"/>
    </row>
    <row r="61" spans="1:8" x14ac:dyDescent="0.35">
      <c r="C61" s="1"/>
      <c r="D61" s="1"/>
      <c r="E61" s="1"/>
    </row>
    <row r="62" spans="1:8" x14ac:dyDescent="0.35">
      <c r="C62" s="1"/>
      <c r="D62" s="1"/>
      <c r="E62" s="1"/>
    </row>
    <row r="63" spans="1:8" x14ac:dyDescent="0.35">
      <c r="C63" s="1"/>
      <c r="D63" s="1"/>
      <c r="E63" s="1"/>
    </row>
    <row r="64" spans="1:8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  <row r="164" spans="3:5" x14ac:dyDescent="0.35">
      <c r="C164" s="1"/>
      <c r="D164" s="1"/>
      <c r="E164" s="1"/>
    </row>
    <row r="165" spans="3:5" x14ac:dyDescent="0.35">
      <c r="C165" s="1"/>
      <c r="D165" s="1"/>
      <c r="E165" s="1"/>
    </row>
    <row r="166" spans="3:5" x14ac:dyDescent="0.35">
      <c r="C166" s="1"/>
      <c r="D166" s="1"/>
      <c r="E166" s="1"/>
    </row>
    <row r="167" spans="3:5" x14ac:dyDescent="0.35">
      <c r="C167" s="1"/>
      <c r="D167" s="1"/>
      <c r="E167" s="1"/>
    </row>
    <row r="168" spans="3:5" x14ac:dyDescent="0.35">
      <c r="C168" s="1"/>
      <c r="D168" s="1"/>
      <c r="E168" s="1"/>
    </row>
    <row r="169" spans="3:5" x14ac:dyDescent="0.35">
      <c r="C169" s="1"/>
      <c r="D169" s="1"/>
      <c r="E169" s="1"/>
    </row>
    <row r="170" spans="3:5" x14ac:dyDescent="0.35">
      <c r="C170" s="1"/>
      <c r="D170" s="1"/>
      <c r="E170" s="1"/>
    </row>
    <row r="171" spans="3:5" x14ac:dyDescent="0.35">
      <c r="C171" s="1"/>
      <c r="D171" s="1"/>
      <c r="E171" s="1"/>
    </row>
    <row r="172" spans="3:5" x14ac:dyDescent="0.35">
      <c r="C172" s="1"/>
      <c r="D172" s="1"/>
      <c r="E172" s="1"/>
    </row>
    <row r="173" spans="3:5" x14ac:dyDescent="0.35">
      <c r="C173" s="1"/>
      <c r="D173" s="1"/>
      <c r="E173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2C3E-1251-4C28-A19A-A52DDE20EABC}">
  <sheetPr>
    <tabColor rgb="FFFF0000"/>
  </sheetPr>
  <dimension ref="A1:F163"/>
  <sheetViews>
    <sheetView tabSelected="1" zoomScaleNormal="100" workbookViewId="0">
      <selection activeCell="A17" sqref="A17"/>
    </sheetView>
  </sheetViews>
  <sheetFormatPr defaultRowHeight="14.5" x14ac:dyDescent="0.35"/>
  <cols>
    <col min="1" max="1" width="36.1796875" customWidth="1"/>
    <col min="2" max="2" width="15.81640625" customWidth="1"/>
    <col min="3" max="3" width="15.26953125" customWidth="1"/>
    <col min="4" max="4" width="13.81640625" customWidth="1"/>
    <col min="5" max="5" width="27.54296875" bestFit="1" customWidth="1"/>
    <col min="6" max="6" width="12.453125" bestFit="1" customWidth="1"/>
  </cols>
  <sheetData>
    <row r="1" spans="1:5" ht="15" x14ac:dyDescent="0.35">
      <c r="A1" s="21" t="s">
        <v>0</v>
      </c>
      <c r="B1" s="17"/>
      <c r="C1" s="17"/>
      <c r="D1" s="17"/>
      <c r="E1" s="17"/>
    </row>
    <row r="2" spans="1:5" ht="15.5" x14ac:dyDescent="0.35">
      <c r="A2" s="32" t="s">
        <v>292</v>
      </c>
      <c r="B2" s="37"/>
      <c r="C2" s="37"/>
      <c r="D2" s="37"/>
      <c r="E2" s="37"/>
    </row>
    <row r="3" spans="1:5" ht="15.5" x14ac:dyDescent="0.35">
      <c r="A3" s="32" t="s">
        <v>293</v>
      </c>
      <c r="B3" s="37"/>
      <c r="C3" s="37"/>
      <c r="D3" s="37"/>
      <c r="E3" s="37"/>
    </row>
    <row r="4" spans="1:5" ht="15.5" x14ac:dyDescent="0.35">
      <c r="A4" s="32" t="s">
        <v>294</v>
      </c>
      <c r="B4" s="37"/>
      <c r="C4" s="37"/>
      <c r="D4" s="37"/>
      <c r="E4" s="77" t="s">
        <v>296</v>
      </c>
    </row>
    <row r="5" spans="1:5" ht="15.5" x14ac:dyDescent="0.35">
      <c r="A5" s="32" t="s">
        <v>295</v>
      </c>
      <c r="B5" s="37"/>
      <c r="C5" s="37"/>
      <c r="D5" s="37"/>
      <c r="E5" s="66"/>
    </row>
    <row r="6" spans="1:5" ht="20.25" customHeight="1" x14ac:dyDescent="0.35">
      <c r="A6" s="68"/>
      <c r="B6" s="37"/>
      <c r="C6" s="37"/>
      <c r="D6" s="37"/>
      <c r="E6" s="37"/>
    </row>
    <row r="7" spans="1:5" ht="29.25" customHeight="1" x14ac:dyDescent="0.35">
      <c r="A7" s="82" t="s">
        <v>1</v>
      </c>
      <c r="B7" s="82" t="s">
        <v>2</v>
      </c>
      <c r="C7" s="83" t="s">
        <v>3</v>
      </c>
      <c r="D7" s="84" t="s">
        <v>4</v>
      </c>
      <c r="E7" s="83" t="s">
        <v>5</v>
      </c>
    </row>
    <row r="8" spans="1:5" ht="29.25" customHeight="1" x14ac:dyDescent="0.35">
      <c r="A8" s="39"/>
      <c r="B8" s="39"/>
      <c r="C8" s="40"/>
      <c r="D8" s="39"/>
      <c r="E8" s="40"/>
    </row>
    <row r="9" spans="1:5" ht="15.5" x14ac:dyDescent="0.35">
      <c r="A9" s="24" t="s">
        <v>297</v>
      </c>
      <c r="B9" s="69" t="s">
        <v>300</v>
      </c>
      <c r="C9" s="70">
        <v>0</v>
      </c>
      <c r="D9" s="70">
        <v>921900</v>
      </c>
      <c r="E9" s="70">
        <f>+C9+D9</f>
        <v>921900</v>
      </c>
    </row>
    <row r="10" spans="1:5" ht="15.5" x14ac:dyDescent="0.35">
      <c r="A10" s="25" t="s">
        <v>298</v>
      </c>
      <c r="B10" s="14"/>
      <c r="C10" s="17"/>
      <c r="D10" s="17"/>
      <c r="E10" s="16"/>
    </row>
    <row r="11" spans="1:5" ht="15.5" x14ac:dyDescent="0.35">
      <c r="A11" s="25" t="s">
        <v>299</v>
      </c>
      <c r="B11" s="14"/>
      <c r="C11" s="16"/>
      <c r="D11" s="16"/>
    </row>
    <row r="12" spans="1:5" ht="15.5" x14ac:dyDescent="0.35">
      <c r="A12" s="25"/>
      <c r="B12" s="14"/>
      <c r="C12" s="16"/>
      <c r="D12" s="16"/>
    </row>
    <row r="13" spans="1:5" ht="15.5" x14ac:dyDescent="0.35">
      <c r="A13" s="25"/>
      <c r="B13" s="14"/>
      <c r="C13" s="18"/>
      <c r="D13" s="18"/>
      <c r="E13" s="16"/>
    </row>
    <row r="14" spans="1:5" ht="15.5" x14ac:dyDescent="0.35">
      <c r="A14" s="24"/>
      <c r="B14" s="69"/>
      <c r="C14" s="70"/>
      <c r="D14" s="70"/>
      <c r="E14" s="71"/>
    </row>
    <row r="15" spans="1:5" ht="15.5" x14ac:dyDescent="0.35">
      <c r="A15" s="25"/>
      <c r="B15" s="14"/>
      <c r="C15" s="17"/>
      <c r="D15" s="17"/>
      <c r="E15" s="12"/>
    </row>
    <row r="16" spans="1:5" ht="15.5" x14ac:dyDescent="0.35">
      <c r="A16" s="25"/>
      <c r="B16" s="14"/>
      <c r="C16" s="12"/>
      <c r="D16" s="17"/>
    </row>
    <row r="17" spans="1:5" ht="15.5" x14ac:dyDescent="0.35">
      <c r="A17" s="25"/>
      <c r="B17" s="14"/>
      <c r="C17" s="12"/>
      <c r="D17" s="17"/>
    </row>
    <row r="18" spans="1:5" ht="15.5" x14ac:dyDescent="0.35">
      <c r="A18" s="25"/>
      <c r="B18" s="14"/>
      <c r="C18" s="17"/>
      <c r="D18" s="17"/>
      <c r="E18" s="12"/>
    </row>
    <row r="19" spans="1:5" ht="15.5" x14ac:dyDescent="0.35">
      <c r="A19" s="25"/>
      <c r="B19" s="14"/>
      <c r="C19" s="17"/>
      <c r="D19" s="17"/>
      <c r="E19" s="12"/>
    </row>
    <row r="20" spans="1:5" ht="15.5" x14ac:dyDescent="0.35">
      <c r="A20" s="24"/>
      <c r="B20" s="69"/>
      <c r="C20" s="70"/>
      <c r="D20" s="70"/>
      <c r="E20" s="71"/>
    </row>
    <row r="21" spans="1:5" ht="15.5" x14ac:dyDescent="0.35">
      <c r="A21" s="25"/>
      <c r="B21" s="14"/>
      <c r="C21" s="18"/>
      <c r="D21" s="18"/>
      <c r="E21" s="13"/>
    </row>
    <row r="22" spans="1:5" ht="15.5" x14ac:dyDescent="0.35">
      <c r="A22" s="25"/>
      <c r="B22" s="14"/>
      <c r="C22" s="16"/>
      <c r="D22" s="16"/>
    </row>
    <row r="23" spans="1:5" ht="15.5" x14ac:dyDescent="0.35">
      <c r="A23" s="25"/>
      <c r="B23" s="14"/>
      <c r="C23" s="16"/>
      <c r="D23" s="16"/>
    </row>
    <row r="24" spans="1:5" ht="15.5" x14ac:dyDescent="0.35">
      <c r="A24" s="25"/>
      <c r="B24" s="14"/>
      <c r="C24" s="16"/>
      <c r="D24" s="16"/>
      <c r="E24" s="16"/>
    </row>
    <row r="25" spans="1:5" ht="15.5" x14ac:dyDescent="0.35">
      <c r="A25" s="24"/>
      <c r="B25" s="14"/>
      <c r="C25" s="16"/>
      <c r="D25" s="16"/>
      <c r="E25" s="16"/>
    </row>
    <row r="26" spans="1:5" ht="15.5" x14ac:dyDescent="0.35">
      <c r="A26" s="24"/>
      <c r="B26" s="69"/>
      <c r="C26" s="70"/>
      <c r="D26" s="70"/>
      <c r="E26" s="70"/>
    </row>
    <row r="27" spans="1:5" ht="15.5" x14ac:dyDescent="0.35">
      <c r="A27" s="25"/>
      <c r="B27" s="14"/>
      <c r="C27" s="16"/>
      <c r="D27" s="16"/>
      <c r="E27" s="16"/>
    </row>
    <row r="28" spans="1:5" ht="15.5" x14ac:dyDescent="0.35">
      <c r="A28" s="25"/>
      <c r="B28" s="14"/>
      <c r="C28" s="16"/>
      <c r="D28" s="16"/>
    </row>
    <row r="29" spans="1:5" ht="15.5" x14ac:dyDescent="0.35">
      <c r="A29" s="25"/>
      <c r="B29" s="17"/>
      <c r="C29" s="16"/>
      <c r="D29" s="16"/>
    </row>
    <row r="30" spans="1:5" ht="15.5" x14ac:dyDescent="0.35">
      <c r="A30" s="25"/>
      <c r="B30" s="14"/>
      <c r="C30" s="16"/>
      <c r="D30" s="16"/>
    </row>
    <row r="31" spans="1:5" ht="15.5" x14ac:dyDescent="0.35">
      <c r="A31" s="25"/>
      <c r="B31" s="14"/>
      <c r="C31" s="16"/>
      <c r="D31" s="16"/>
      <c r="E31" s="16"/>
    </row>
    <row r="32" spans="1:5" ht="15.5" x14ac:dyDescent="0.35">
      <c r="A32" s="24"/>
      <c r="B32" s="14"/>
      <c r="C32" s="16"/>
      <c r="D32" s="16"/>
      <c r="E32" s="16"/>
    </row>
    <row r="33" spans="1:6" ht="15.5" x14ac:dyDescent="0.35">
      <c r="A33" s="24"/>
      <c r="B33" s="69"/>
      <c r="C33" s="70"/>
      <c r="D33" s="70"/>
      <c r="E33" s="70"/>
    </row>
    <row r="34" spans="1:6" ht="15.5" x14ac:dyDescent="0.35">
      <c r="A34" s="25"/>
      <c r="B34" s="14"/>
      <c r="C34" s="17"/>
      <c r="D34" s="17"/>
      <c r="E34" s="16"/>
    </row>
    <row r="35" spans="1:6" ht="15.5" x14ac:dyDescent="0.35">
      <c r="A35" s="25"/>
      <c r="B35" s="14"/>
      <c r="C35" s="16"/>
      <c r="D35" s="16"/>
    </row>
    <row r="36" spans="1:6" ht="15.5" x14ac:dyDescent="0.35">
      <c r="A36" s="25"/>
      <c r="B36" s="14"/>
      <c r="C36" s="16"/>
      <c r="D36" s="16"/>
    </row>
    <row r="37" spans="1:6" ht="15.5" x14ac:dyDescent="0.35">
      <c r="A37" s="25"/>
      <c r="B37" s="14"/>
      <c r="C37" s="18"/>
      <c r="D37" s="18"/>
      <c r="E37" s="16"/>
    </row>
    <row r="38" spans="1:6" ht="15.5" x14ac:dyDescent="0.35">
      <c r="A38" s="25"/>
      <c r="B38" s="14"/>
      <c r="C38" s="16"/>
      <c r="D38" s="16"/>
      <c r="E38" s="16"/>
    </row>
    <row r="39" spans="1:6" ht="15.5" x14ac:dyDescent="0.35">
      <c r="A39" s="25"/>
      <c r="B39" s="14"/>
      <c r="C39" s="16"/>
      <c r="D39" s="16"/>
      <c r="E39" s="16"/>
    </row>
    <row r="40" spans="1:6" ht="15.5" x14ac:dyDescent="0.35">
      <c r="A40" s="25"/>
      <c r="B40" s="14"/>
      <c r="C40" s="16"/>
      <c r="D40" s="16"/>
      <c r="E40" s="16"/>
    </row>
    <row r="41" spans="1:6" ht="15.5" x14ac:dyDescent="0.35">
      <c r="A41" s="25"/>
      <c r="B41" s="14"/>
      <c r="C41" s="16"/>
      <c r="D41" s="16"/>
      <c r="E41" s="16"/>
    </row>
    <row r="42" spans="1:6" ht="16" thickBot="1" x14ac:dyDescent="0.4">
      <c r="A42" s="24" t="s">
        <v>6</v>
      </c>
      <c r="B42" s="2"/>
      <c r="C42" s="7"/>
      <c r="D42" s="6"/>
      <c r="E42" s="8">
        <f>SUM(E9,E14,E20,E26,E33)</f>
        <v>921900</v>
      </c>
    </row>
    <row r="43" spans="1:6" ht="16" thickTop="1" x14ac:dyDescent="0.35">
      <c r="A43" s="2" t="s">
        <v>23</v>
      </c>
      <c r="B43" s="2"/>
      <c r="C43" s="7"/>
      <c r="D43" s="19" t="s">
        <v>18</v>
      </c>
      <c r="E43" s="7"/>
    </row>
    <row r="44" spans="1:6" ht="15.5" x14ac:dyDescent="0.35">
      <c r="A44" s="28" t="s">
        <v>7</v>
      </c>
      <c r="B44" s="42" t="str">
        <f>""</f>
        <v/>
      </c>
      <c r="C44" s="36"/>
      <c r="D44" s="29">
        <f>SUM(D9:D41)</f>
        <v>921900</v>
      </c>
      <c r="E44" s="7"/>
      <c r="F44" s="20"/>
    </row>
    <row r="45" spans="1:6" ht="15.5" x14ac:dyDescent="0.35">
      <c r="A45" s="2" t="s">
        <v>172</v>
      </c>
      <c r="B45" s="43">
        <f ca="1">TODAY()</f>
        <v>44084</v>
      </c>
      <c r="C45" s="7"/>
      <c r="D45" s="7"/>
      <c r="E45" s="7"/>
    </row>
    <row r="46" spans="1:6" ht="15.5" x14ac:dyDescent="0.35">
      <c r="A46" s="2" t="s">
        <v>8</v>
      </c>
      <c r="B46" s="2"/>
      <c r="C46" s="7"/>
      <c r="D46" s="7"/>
      <c r="E46" s="7"/>
    </row>
    <row r="47" spans="1:6" ht="15.5" x14ac:dyDescent="0.35">
      <c r="A47" s="75" t="s">
        <v>301</v>
      </c>
      <c r="B47" s="2"/>
      <c r="C47" s="7"/>
      <c r="D47" s="7"/>
      <c r="E47" s="7"/>
    </row>
    <row r="48" spans="1:6" x14ac:dyDescent="0.35">
      <c r="A48" s="76" t="s">
        <v>218</v>
      </c>
      <c r="C48" s="1"/>
      <c r="D48" s="1"/>
      <c r="E48" s="1"/>
    </row>
    <row r="49" spans="3:5" x14ac:dyDescent="0.35">
      <c r="C49" s="1"/>
      <c r="D49" s="1"/>
      <c r="E49" s="1"/>
    </row>
    <row r="50" spans="3:5" x14ac:dyDescent="0.35">
      <c r="C50" s="1"/>
      <c r="D50" s="1"/>
      <c r="E50" s="1"/>
    </row>
    <row r="51" spans="3:5" x14ac:dyDescent="0.35">
      <c r="C51" s="1"/>
      <c r="D51" s="1"/>
      <c r="E51" s="1"/>
    </row>
    <row r="52" spans="3:5" x14ac:dyDescent="0.35">
      <c r="C52" s="1"/>
      <c r="D52" s="1"/>
      <c r="E52" s="1"/>
    </row>
    <row r="53" spans="3:5" x14ac:dyDescent="0.35">
      <c r="C53" s="1"/>
      <c r="D53" s="1"/>
      <c r="E53" s="1"/>
    </row>
    <row r="54" spans="3:5" x14ac:dyDescent="0.35">
      <c r="C54" s="1"/>
      <c r="D54" s="1"/>
      <c r="E54" s="1"/>
    </row>
    <row r="55" spans="3:5" x14ac:dyDescent="0.35">
      <c r="C55" s="1"/>
      <c r="D55" s="1"/>
      <c r="E55" s="1"/>
    </row>
    <row r="56" spans="3:5" x14ac:dyDescent="0.35">
      <c r="C56" s="1"/>
      <c r="D56" s="1"/>
      <c r="E56" s="1"/>
    </row>
    <row r="57" spans="3:5" x14ac:dyDescent="0.35">
      <c r="C57" s="1"/>
      <c r="D57" s="1"/>
      <c r="E57" s="1"/>
    </row>
    <row r="58" spans="3:5" x14ac:dyDescent="0.35">
      <c r="C58" s="1"/>
      <c r="D58" s="1"/>
      <c r="E58" s="1"/>
    </row>
    <row r="59" spans="3:5" x14ac:dyDescent="0.35">
      <c r="C59" s="1"/>
      <c r="D59" s="1"/>
      <c r="E59" s="1"/>
    </row>
    <row r="60" spans="3:5" x14ac:dyDescent="0.35">
      <c r="C60" s="1"/>
      <c r="D60" s="1"/>
      <c r="E60" s="1"/>
    </row>
    <row r="61" spans="3:5" x14ac:dyDescent="0.35">
      <c r="C61" s="1"/>
      <c r="D61" s="1"/>
      <c r="E61" s="1"/>
    </row>
    <row r="62" spans="3:5" x14ac:dyDescent="0.35">
      <c r="C62" s="1"/>
      <c r="D62" s="1"/>
      <c r="E62" s="1"/>
    </row>
    <row r="63" spans="3:5" x14ac:dyDescent="0.35">
      <c r="C63" s="1"/>
      <c r="D63" s="1"/>
      <c r="E63" s="1"/>
    </row>
    <row r="64" spans="3:5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E171"/>
  <sheetViews>
    <sheetView zoomScaleNormal="100" workbookViewId="0">
      <selection activeCell="C18" sqref="C18"/>
    </sheetView>
  </sheetViews>
  <sheetFormatPr defaultRowHeight="14.5" x14ac:dyDescent="0.35"/>
  <cols>
    <col min="1" max="1" width="37" customWidth="1"/>
    <col min="2" max="2" width="18.7265625" customWidth="1"/>
    <col min="3" max="3" width="16.453125" customWidth="1"/>
    <col min="4" max="4" width="13.81640625" customWidth="1"/>
    <col min="5" max="5" width="27.54296875" bestFit="1" customWidth="1"/>
  </cols>
  <sheetData>
    <row r="1" spans="1:5" ht="15" x14ac:dyDescent="0.35">
      <c r="A1" s="21" t="s">
        <v>0</v>
      </c>
    </row>
    <row r="2" spans="1:5" ht="15.5" x14ac:dyDescent="0.35">
      <c r="A2" s="22" t="s">
        <v>290</v>
      </c>
      <c r="B2" s="2"/>
      <c r="C2" s="2"/>
      <c r="D2" s="2"/>
      <c r="E2" s="2"/>
    </row>
    <row r="3" spans="1:5" ht="15.5" x14ac:dyDescent="0.35">
      <c r="A3" s="22" t="s">
        <v>20</v>
      </c>
      <c r="B3" s="2"/>
      <c r="C3" s="2"/>
      <c r="D3" s="2"/>
      <c r="E3" s="66" t="s">
        <v>327</v>
      </c>
    </row>
    <row r="4" spans="1:5" ht="15.5" x14ac:dyDescent="0.35">
      <c r="A4" s="23" t="s">
        <v>21</v>
      </c>
      <c r="B4" s="2"/>
      <c r="C4" s="2"/>
      <c r="D4" s="2"/>
      <c r="E4" s="66" t="s">
        <v>44</v>
      </c>
    </row>
    <row r="5" spans="1:5" ht="15.5" x14ac:dyDescent="0.35">
      <c r="A5" s="22" t="s">
        <v>22</v>
      </c>
      <c r="B5" s="2"/>
      <c r="C5" s="2"/>
      <c r="D5" s="2"/>
      <c r="E5" s="2"/>
    </row>
    <row r="6" spans="1:5" ht="29.25" customHeight="1" x14ac:dyDescent="0.35">
      <c r="A6" s="79" t="s">
        <v>1</v>
      </c>
      <c r="B6" s="79" t="s">
        <v>2</v>
      </c>
      <c r="C6" s="80" t="s">
        <v>3</v>
      </c>
      <c r="D6" s="81" t="s">
        <v>4</v>
      </c>
      <c r="E6" s="80" t="s">
        <v>5</v>
      </c>
    </row>
    <row r="7" spans="1:5" ht="15.5" x14ac:dyDescent="0.35">
      <c r="A7" s="24"/>
      <c r="B7" s="14"/>
      <c r="C7" s="16"/>
      <c r="D7" s="16"/>
      <c r="E7" s="16"/>
    </row>
    <row r="8" spans="1:5" ht="15.5" x14ac:dyDescent="0.35">
      <c r="A8" s="24" t="s">
        <v>174</v>
      </c>
      <c r="B8" s="69" t="s">
        <v>49</v>
      </c>
      <c r="C8" s="70">
        <v>1399287</v>
      </c>
      <c r="D8" s="70">
        <v>0</v>
      </c>
      <c r="E8" s="70">
        <f>+C8+D8</f>
        <v>1399287</v>
      </c>
    </row>
    <row r="9" spans="1:5" ht="15.5" x14ac:dyDescent="0.35">
      <c r="A9" s="25" t="s">
        <v>11</v>
      </c>
      <c r="B9" s="14"/>
      <c r="C9" s="16"/>
      <c r="D9" s="16"/>
      <c r="E9" s="16"/>
    </row>
    <row r="10" spans="1:5" ht="15.5" x14ac:dyDescent="0.35">
      <c r="A10" s="25" t="s">
        <v>91</v>
      </c>
      <c r="B10" s="14"/>
      <c r="C10" s="16"/>
      <c r="D10" s="16"/>
      <c r="E10" s="16"/>
    </row>
    <row r="11" spans="1:5" ht="15.5" x14ac:dyDescent="0.35">
      <c r="A11" s="25" t="s">
        <v>176</v>
      </c>
      <c r="B11" s="14"/>
      <c r="C11" s="16"/>
      <c r="D11" s="16"/>
      <c r="E11" s="16"/>
    </row>
    <row r="12" spans="1:5" ht="15.5" x14ac:dyDescent="0.35">
      <c r="A12" s="25"/>
      <c r="B12" s="14"/>
      <c r="C12" s="16"/>
      <c r="D12" s="16"/>
      <c r="E12" s="16"/>
    </row>
    <row r="13" spans="1:5" ht="15.5" x14ac:dyDescent="0.35">
      <c r="A13" s="24" t="s">
        <v>14</v>
      </c>
      <c r="B13" s="69" t="s">
        <v>50</v>
      </c>
      <c r="C13" s="70">
        <v>1402656</v>
      </c>
      <c r="D13" s="70">
        <v>0</v>
      </c>
      <c r="E13" s="70">
        <f>+C13+D13</f>
        <v>1402656</v>
      </c>
    </row>
    <row r="14" spans="1:5" ht="15.5" x14ac:dyDescent="0.35">
      <c r="A14" s="25" t="s">
        <v>15</v>
      </c>
      <c r="B14" s="14"/>
      <c r="C14" s="17"/>
      <c r="D14" s="17"/>
      <c r="E14" s="16"/>
    </row>
    <row r="15" spans="1:5" ht="15.5" x14ac:dyDescent="0.35">
      <c r="A15" s="25" t="s">
        <v>96</v>
      </c>
      <c r="B15" s="14"/>
      <c r="C15" s="16">
        <v>221455</v>
      </c>
      <c r="D15" s="16"/>
      <c r="E15" s="16"/>
    </row>
    <row r="16" spans="1:5" ht="15.5" x14ac:dyDescent="0.35">
      <c r="A16" s="25" t="s">
        <v>178</v>
      </c>
      <c r="B16" s="14"/>
      <c r="C16" s="16">
        <v>1181201</v>
      </c>
      <c r="D16" s="17"/>
      <c r="E16" s="16"/>
    </row>
    <row r="17" spans="1:5" ht="15.5" x14ac:dyDescent="0.35">
      <c r="A17" s="25"/>
      <c r="B17" s="14"/>
      <c r="C17" s="17"/>
      <c r="D17" s="17"/>
      <c r="E17" s="16"/>
    </row>
    <row r="18" spans="1:5" ht="15.5" x14ac:dyDescent="0.35">
      <c r="A18" s="24" t="s">
        <v>16</v>
      </c>
      <c r="B18" s="69" t="s">
        <v>51</v>
      </c>
      <c r="C18" s="70">
        <v>1351813</v>
      </c>
      <c r="D18" s="70">
        <v>0</v>
      </c>
      <c r="E18" s="70">
        <f>+C18+D18</f>
        <v>1351813</v>
      </c>
    </row>
    <row r="19" spans="1:5" ht="15.5" x14ac:dyDescent="0.35">
      <c r="A19" s="25" t="s">
        <v>17</v>
      </c>
      <c r="B19" s="14"/>
      <c r="C19" s="18"/>
      <c r="D19" s="18"/>
      <c r="E19" s="16"/>
    </row>
    <row r="20" spans="1:5" ht="15.5" x14ac:dyDescent="0.35">
      <c r="A20" s="25" t="s">
        <v>96</v>
      </c>
      <c r="B20" s="14"/>
      <c r="C20" s="16">
        <v>235228</v>
      </c>
      <c r="D20" s="16"/>
      <c r="E20" s="16"/>
    </row>
    <row r="21" spans="1:5" ht="15.5" x14ac:dyDescent="0.35">
      <c r="A21" s="25" t="s">
        <v>178</v>
      </c>
      <c r="B21" s="14"/>
      <c r="C21" s="16">
        <v>1116585</v>
      </c>
      <c r="D21" s="16"/>
      <c r="E21" s="16"/>
    </row>
    <row r="22" spans="1:5" ht="15.5" x14ac:dyDescent="0.35">
      <c r="A22" s="24"/>
      <c r="B22" s="14"/>
      <c r="C22" s="16"/>
      <c r="D22" s="16"/>
      <c r="E22" s="16"/>
    </row>
    <row r="23" spans="1:5" ht="15.5" x14ac:dyDescent="0.35">
      <c r="A23" s="24" t="s">
        <v>175</v>
      </c>
      <c r="B23" s="69" t="s">
        <v>52</v>
      </c>
      <c r="C23" s="70">
        <v>461528</v>
      </c>
      <c r="D23" s="70">
        <v>0</v>
      </c>
      <c r="E23" s="70">
        <f>SUM(C23:D23)</f>
        <v>461528</v>
      </c>
    </row>
    <row r="24" spans="1:5" ht="15.5" x14ac:dyDescent="0.35">
      <c r="A24" s="25" t="s">
        <v>12</v>
      </c>
      <c r="B24" s="14"/>
      <c r="C24" s="16"/>
      <c r="D24" s="16"/>
      <c r="E24" s="16"/>
    </row>
    <row r="25" spans="1:5" ht="15.5" x14ac:dyDescent="0.35">
      <c r="A25" s="25" t="s">
        <v>177</v>
      </c>
      <c r="B25" s="17"/>
      <c r="C25" s="16">
        <v>154937</v>
      </c>
      <c r="D25" s="16"/>
      <c r="E25" s="16"/>
    </row>
    <row r="26" spans="1:5" ht="15.5" x14ac:dyDescent="0.35">
      <c r="A26" s="25" t="s">
        <v>194</v>
      </c>
      <c r="B26" s="17"/>
      <c r="C26" s="16">
        <v>50742</v>
      </c>
      <c r="D26" s="16"/>
      <c r="E26" s="16"/>
    </row>
    <row r="27" spans="1:5" ht="15.5" x14ac:dyDescent="0.35">
      <c r="A27" s="25" t="s">
        <v>179</v>
      </c>
      <c r="B27" s="17"/>
      <c r="C27" s="16">
        <v>539</v>
      </c>
      <c r="D27" s="16"/>
      <c r="E27" s="16"/>
    </row>
    <row r="28" spans="1:5" ht="15.5" x14ac:dyDescent="0.35">
      <c r="A28" s="25" t="s">
        <v>195</v>
      </c>
      <c r="B28" s="17"/>
      <c r="C28" s="16">
        <v>255310</v>
      </c>
      <c r="D28" s="16"/>
      <c r="E28" s="16"/>
    </row>
    <row r="29" spans="1:5" ht="15.5" x14ac:dyDescent="0.35">
      <c r="A29" s="25"/>
      <c r="B29" s="14"/>
      <c r="C29" s="16"/>
      <c r="D29" s="16"/>
      <c r="E29" s="16"/>
    </row>
    <row r="30" spans="1:5" ht="15.5" x14ac:dyDescent="0.35">
      <c r="A30" s="24"/>
      <c r="B30" s="14"/>
      <c r="C30" s="16"/>
      <c r="D30" s="16"/>
      <c r="E30" s="16"/>
    </row>
    <row r="31" spans="1:5" ht="15.5" x14ac:dyDescent="0.35">
      <c r="A31" s="24" t="s">
        <v>150</v>
      </c>
      <c r="B31" s="69" t="s">
        <v>151</v>
      </c>
      <c r="C31" s="70">
        <v>470405</v>
      </c>
      <c r="D31" s="70">
        <v>43725</v>
      </c>
      <c r="E31" s="70">
        <f>+C31+D31</f>
        <v>514130</v>
      </c>
    </row>
    <row r="32" spans="1:5" ht="15.5" x14ac:dyDescent="0.35">
      <c r="A32" s="25" t="s">
        <v>17</v>
      </c>
      <c r="B32" s="14"/>
      <c r="C32" s="17"/>
      <c r="D32" s="17"/>
      <c r="E32" s="16"/>
    </row>
    <row r="33" spans="1:5" ht="15.5" x14ac:dyDescent="0.35">
      <c r="A33" s="25" t="s">
        <v>149</v>
      </c>
      <c r="B33" s="14"/>
      <c r="C33" s="16">
        <v>79969</v>
      </c>
      <c r="D33" s="16"/>
      <c r="E33" s="16"/>
    </row>
    <row r="34" spans="1:5" ht="15.5" x14ac:dyDescent="0.35">
      <c r="A34" s="25" t="s">
        <v>178</v>
      </c>
      <c r="B34" s="14"/>
      <c r="C34" s="16">
        <v>390436</v>
      </c>
      <c r="D34" s="16"/>
      <c r="E34" s="16"/>
    </row>
    <row r="35" spans="1:5" ht="15.5" x14ac:dyDescent="0.35">
      <c r="A35" s="25" t="s">
        <v>268</v>
      </c>
      <c r="B35" s="14"/>
      <c r="C35" s="18"/>
      <c r="D35" s="18"/>
      <c r="E35" s="16"/>
    </row>
    <row r="36" spans="1:5" ht="15.5" x14ac:dyDescent="0.35">
      <c r="A36" s="25"/>
      <c r="B36" s="14"/>
      <c r="C36" s="16"/>
      <c r="D36" s="16"/>
      <c r="E36" s="16"/>
    </row>
    <row r="37" spans="1:5" ht="15.5" x14ac:dyDescent="0.35">
      <c r="A37" s="24" t="s">
        <v>263</v>
      </c>
      <c r="B37" s="97" t="s">
        <v>265</v>
      </c>
      <c r="C37" s="71">
        <v>550000</v>
      </c>
      <c r="D37" s="71">
        <v>0</v>
      </c>
      <c r="E37" s="70">
        <v>550000</v>
      </c>
    </row>
    <row r="38" spans="1:5" ht="15.5" x14ac:dyDescent="0.35">
      <c r="A38" s="25" t="s">
        <v>17</v>
      </c>
      <c r="B38" s="14"/>
      <c r="C38" s="16"/>
      <c r="D38" s="16"/>
      <c r="E38" s="16"/>
    </row>
    <row r="39" spans="1:5" ht="15.5" x14ac:dyDescent="0.35">
      <c r="A39" s="25" t="s">
        <v>264</v>
      </c>
      <c r="B39" s="14"/>
      <c r="C39" s="16"/>
      <c r="D39" s="16"/>
      <c r="E39" s="16"/>
    </row>
    <row r="40" spans="1:5" ht="15.5" x14ac:dyDescent="0.35">
      <c r="A40" s="25"/>
      <c r="B40" s="14"/>
      <c r="C40" s="16"/>
      <c r="D40" s="16"/>
      <c r="E40" s="16"/>
    </row>
    <row r="41" spans="1:5" ht="15.5" x14ac:dyDescent="0.35">
      <c r="A41" s="24"/>
      <c r="B41" s="14"/>
      <c r="C41" s="16"/>
      <c r="D41" s="16"/>
      <c r="E41" s="16"/>
    </row>
    <row r="42" spans="1:5" ht="15.5" x14ac:dyDescent="0.35">
      <c r="A42" s="24"/>
      <c r="B42" s="14"/>
      <c r="C42" s="16"/>
      <c r="D42" s="16"/>
      <c r="E42" s="16"/>
    </row>
    <row r="43" spans="1:5" ht="15.5" x14ac:dyDescent="0.35">
      <c r="A43" s="25"/>
      <c r="B43" s="14"/>
      <c r="C43" s="16"/>
      <c r="D43" s="16"/>
      <c r="E43" s="16"/>
    </row>
    <row r="44" spans="1:5" ht="15.5" x14ac:dyDescent="0.35">
      <c r="A44" s="25"/>
      <c r="B44" s="14"/>
      <c r="C44" s="16"/>
      <c r="D44" s="16"/>
      <c r="E44" s="16"/>
    </row>
    <row r="45" spans="1:5" ht="15.5" x14ac:dyDescent="0.35">
      <c r="A45" s="25"/>
      <c r="B45" s="14"/>
      <c r="C45" s="16"/>
      <c r="D45" s="16"/>
      <c r="E45" s="16"/>
    </row>
    <row r="46" spans="1:5" ht="15.5" x14ac:dyDescent="0.35">
      <c r="A46" s="25"/>
      <c r="B46" s="14"/>
      <c r="C46" s="16"/>
      <c r="D46" s="16"/>
      <c r="E46" s="16"/>
    </row>
    <row r="47" spans="1:5" ht="15.5" x14ac:dyDescent="0.35">
      <c r="A47" s="26"/>
      <c r="B47" s="2"/>
      <c r="C47" s="7"/>
      <c r="D47" s="6"/>
      <c r="E47" s="6"/>
    </row>
    <row r="48" spans="1:5" ht="15.5" x14ac:dyDescent="0.35">
      <c r="A48" s="26"/>
      <c r="B48" s="2"/>
      <c r="C48" s="7"/>
      <c r="D48" s="6"/>
      <c r="E48" s="6"/>
    </row>
    <row r="49" spans="1:5" ht="15.5" x14ac:dyDescent="0.35">
      <c r="A49" s="24"/>
      <c r="B49" s="5"/>
      <c r="C49" s="6"/>
      <c r="D49" s="6"/>
      <c r="E49" s="6"/>
    </row>
    <row r="50" spans="1:5" ht="15.5" x14ac:dyDescent="0.35">
      <c r="A50" s="25"/>
      <c r="B50" s="5"/>
      <c r="C50" s="6"/>
      <c r="D50" s="6"/>
      <c r="E50" s="6"/>
    </row>
    <row r="51" spans="1:5" ht="15.5" x14ac:dyDescent="0.35">
      <c r="A51" s="26"/>
      <c r="B51" s="2"/>
      <c r="C51" s="7"/>
      <c r="D51" s="6"/>
      <c r="E51" s="6"/>
    </row>
    <row r="52" spans="1:5" ht="16" thickBot="1" x14ac:dyDescent="0.4">
      <c r="A52" s="24" t="s">
        <v>6</v>
      </c>
      <c r="B52" s="2"/>
      <c r="C52" s="7"/>
      <c r="D52" s="6"/>
      <c r="E52" s="8">
        <f>SUM(E31,E23,E18,E13,E8,E37)</f>
        <v>5679414</v>
      </c>
    </row>
    <row r="53" spans="1:5" ht="16" thickTop="1" x14ac:dyDescent="0.35">
      <c r="A53" s="27" t="s">
        <v>23</v>
      </c>
      <c r="B53" s="2"/>
      <c r="C53" s="7"/>
      <c r="D53" s="19" t="s">
        <v>18</v>
      </c>
      <c r="E53" s="7"/>
    </row>
    <row r="54" spans="1:5" ht="15.5" x14ac:dyDescent="0.35">
      <c r="A54" s="28" t="s">
        <v>7</v>
      </c>
      <c r="B54" s="9">
        <f ca="1">TODAY()</f>
        <v>44084</v>
      </c>
      <c r="C54" s="7"/>
      <c r="D54" s="29">
        <f>SUM(D7:D51)</f>
        <v>43725</v>
      </c>
      <c r="E54" s="7"/>
    </row>
    <row r="55" spans="1:5" ht="15.5" x14ac:dyDescent="0.35">
      <c r="A55" s="2" t="s">
        <v>172</v>
      </c>
      <c r="B55" s="2"/>
      <c r="C55" s="7"/>
      <c r="D55" s="7"/>
      <c r="E55" s="7"/>
    </row>
    <row r="56" spans="1:5" ht="15.5" x14ac:dyDescent="0.35">
      <c r="A56" s="2" t="s">
        <v>8</v>
      </c>
      <c r="B56" s="2"/>
      <c r="C56" s="7"/>
      <c r="D56" s="7"/>
      <c r="E56" s="7"/>
    </row>
    <row r="57" spans="1:5" x14ac:dyDescent="0.35">
      <c r="A57" s="75" t="s">
        <v>325</v>
      </c>
      <c r="B57" s="72"/>
      <c r="C57" s="73"/>
      <c r="D57" s="73"/>
      <c r="E57" s="73"/>
    </row>
    <row r="58" spans="1:5" x14ac:dyDescent="0.35">
      <c r="A58" s="76" t="s">
        <v>218</v>
      </c>
      <c r="C58" s="1"/>
      <c r="D58" s="1"/>
      <c r="E58" s="1"/>
    </row>
    <row r="59" spans="1:5" x14ac:dyDescent="0.35">
      <c r="C59" s="1"/>
      <c r="D59" s="1"/>
      <c r="E59" s="1"/>
    </row>
    <row r="60" spans="1:5" x14ac:dyDescent="0.35">
      <c r="C60" s="1"/>
      <c r="D60" s="1"/>
      <c r="E60" s="1"/>
    </row>
    <row r="61" spans="1:5" x14ac:dyDescent="0.35">
      <c r="C61" s="1"/>
      <c r="D61" s="1"/>
      <c r="E61" s="1"/>
    </row>
    <row r="62" spans="1:5" x14ac:dyDescent="0.35">
      <c r="C62" s="1"/>
      <c r="D62" s="1"/>
      <c r="E62" s="1"/>
    </row>
    <row r="63" spans="1:5" x14ac:dyDescent="0.35">
      <c r="C63" s="1"/>
      <c r="D63" s="1"/>
      <c r="E63" s="1"/>
    </row>
    <row r="64" spans="1:5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  <row r="164" spans="3:5" x14ac:dyDescent="0.35">
      <c r="C164" s="1"/>
      <c r="D164" s="1"/>
      <c r="E164" s="1"/>
    </row>
    <row r="165" spans="3:5" x14ac:dyDescent="0.35">
      <c r="C165" s="1"/>
      <c r="D165" s="1"/>
      <c r="E165" s="1"/>
    </row>
    <row r="166" spans="3:5" x14ac:dyDescent="0.35">
      <c r="C166" s="1"/>
      <c r="D166" s="1"/>
      <c r="E166" s="1"/>
    </row>
    <row r="167" spans="3:5" x14ac:dyDescent="0.35">
      <c r="C167" s="1"/>
      <c r="D167" s="1"/>
      <c r="E167" s="1"/>
    </row>
    <row r="168" spans="3:5" x14ac:dyDescent="0.35">
      <c r="C168" s="1"/>
      <c r="D168" s="1"/>
      <c r="E168" s="1"/>
    </row>
    <row r="169" spans="3:5" x14ac:dyDescent="0.35">
      <c r="C169" s="1"/>
      <c r="D169" s="1"/>
      <c r="E169" s="1"/>
    </row>
    <row r="170" spans="3:5" x14ac:dyDescent="0.35">
      <c r="C170" s="1"/>
      <c r="D170" s="1"/>
      <c r="E170" s="1"/>
    </row>
    <row r="171" spans="3:5" x14ac:dyDescent="0.35">
      <c r="C171" s="1"/>
      <c r="D171" s="1"/>
      <c r="E171" s="1"/>
    </row>
  </sheetData>
  <printOptions horizontalCentered="1"/>
  <pageMargins left="0.75" right="0" top="0.75" bottom="0" header="0.3" footer="0"/>
  <pageSetup scale="80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A1:F163"/>
  <sheetViews>
    <sheetView zoomScaleNormal="100" workbookViewId="0">
      <selection activeCell="D14" sqref="D14"/>
    </sheetView>
  </sheetViews>
  <sheetFormatPr defaultRowHeight="14.5" x14ac:dyDescent="0.35"/>
  <cols>
    <col min="1" max="1" width="38.7265625" customWidth="1"/>
    <col min="2" max="2" width="17.453125" customWidth="1"/>
    <col min="3" max="3" width="15.26953125" customWidth="1"/>
    <col min="4" max="4" width="13.81640625" customWidth="1"/>
    <col min="5" max="5" width="27.54296875" bestFit="1" customWidth="1"/>
  </cols>
  <sheetData>
    <row r="1" spans="1:6" ht="15" x14ac:dyDescent="0.35">
      <c r="A1" s="21" t="s">
        <v>0</v>
      </c>
    </row>
    <row r="2" spans="1:6" ht="15.5" x14ac:dyDescent="0.35">
      <c r="A2" s="31" t="s">
        <v>24</v>
      </c>
      <c r="B2" s="2"/>
      <c r="C2" s="2"/>
      <c r="D2" s="2"/>
      <c r="E2" s="2"/>
    </row>
    <row r="3" spans="1:6" ht="15.5" x14ac:dyDescent="0.35">
      <c r="A3" s="32" t="s">
        <v>219</v>
      </c>
      <c r="B3" s="2"/>
      <c r="C3" s="2"/>
      <c r="D3" s="2"/>
      <c r="E3" s="2"/>
    </row>
    <row r="4" spans="1:6" ht="15.5" x14ac:dyDescent="0.35">
      <c r="A4" s="31" t="s">
        <v>25</v>
      </c>
      <c r="B4" s="2"/>
      <c r="C4" s="2"/>
      <c r="D4" s="2"/>
      <c r="E4" s="66" t="s">
        <v>326</v>
      </c>
    </row>
    <row r="5" spans="1:6" ht="15.5" x14ac:dyDescent="0.35">
      <c r="A5" s="31" t="s">
        <v>26</v>
      </c>
      <c r="B5" s="2"/>
      <c r="C5" s="2"/>
      <c r="D5" s="2"/>
      <c r="E5" s="66" t="s">
        <v>44</v>
      </c>
    </row>
    <row r="6" spans="1:6" ht="20.25" customHeight="1" x14ac:dyDescent="0.35">
      <c r="A6" s="2"/>
      <c r="B6" s="2"/>
      <c r="C6" s="2"/>
      <c r="D6" s="2"/>
      <c r="E6" s="2"/>
    </row>
    <row r="7" spans="1:6" ht="29.25" customHeight="1" x14ac:dyDescent="0.35">
      <c r="A7" s="79" t="s">
        <v>1</v>
      </c>
      <c r="B7" s="79" t="s">
        <v>2</v>
      </c>
      <c r="C7" s="80" t="s">
        <v>3</v>
      </c>
      <c r="D7" s="81" t="s">
        <v>4</v>
      </c>
      <c r="E7" s="80" t="s">
        <v>5</v>
      </c>
    </row>
    <row r="8" spans="1:6" ht="29.25" customHeight="1" x14ac:dyDescent="0.35">
      <c r="A8" s="33"/>
      <c r="B8" s="33"/>
      <c r="C8" s="34"/>
      <c r="D8" s="33"/>
      <c r="E8" s="34"/>
    </row>
    <row r="9" spans="1:6" ht="15.5" x14ac:dyDescent="0.35">
      <c r="A9" s="24" t="s">
        <v>152</v>
      </c>
      <c r="B9" s="69" t="s">
        <v>53</v>
      </c>
      <c r="C9" s="70">
        <v>1228092</v>
      </c>
      <c r="D9" s="70">
        <v>0</v>
      </c>
      <c r="E9" s="71">
        <f>SUM(C9,D9)</f>
        <v>1228092</v>
      </c>
      <c r="F9" s="13"/>
    </row>
    <row r="10" spans="1:6" ht="15.5" x14ac:dyDescent="0.35">
      <c r="A10" s="25" t="s">
        <v>11</v>
      </c>
      <c r="B10" s="14"/>
      <c r="C10" s="16"/>
      <c r="D10" s="16"/>
      <c r="E10" s="12"/>
      <c r="F10" s="13"/>
    </row>
    <row r="11" spans="1:6" ht="15.5" x14ac:dyDescent="0.35">
      <c r="A11" s="25" t="s">
        <v>92</v>
      </c>
      <c r="B11" s="14"/>
      <c r="C11" s="12">
        <v>1223832</v>
      </c>
      <c r="D11" s="16"/>
      <c r="F11" s="13"/>
    </row>
    <row r="12" spans="1:6" ht="15.5" x14ac:dyDescent="0.35">
      <c r="A12" s="25" t="s">
        <v>171</v>
      </c>
      <c r="B12" s="14"/>
      <c r="C12" s="12">
        <v>4260</v>
      </c>
      <c r="D12" s="16"/>
      <c r="F12" s="13"/>
    </row>
    <row r="13" spans="1:6" ht="15.5" x14ac:dyDescent="0.35">
      <c r="A13" s="25"/>
      <c r="B13" s="14"/>
      <c r="C13" s="16"/>
      <c r="D13" s="16"/>
      <c r="E13" s="12"/>
      <c r="F13" s="13"/>
    </row>
    <row r="14" spans="1:6" ht="15.5" x14ac:dyDescent="0.35">
      <c r="A14" s="24" t="s">
        <v>153</v>
      </c>
      <c r="B14" s="69" t="s">
        <v>54</v>
      </c>
      <c r="C14" s="70">
        <v>1051481</v>
      </c>
      <c r="D14" s="70">
        <v>0</v>
      </c>
      <c r="E14" s="71">
        <f>SUM(C14:D14)</f>
        <v>1051481</v>
      </c>
      <c r="F14" s="13"/>
    </row>
    <row r="15" spans="1:6" ht="15.5" x14ac:dyDescent="0.35">
      <c r="A15" s="25" t="s">
        <v>15</v>
      </c>
      <c r="B15" s="14"/>
      <c r="C15" s="17"/>
      <c r="D15" s="17"/>
      <c r="E15" s="12"/>
      <c r="F15" s="13"/>
    </row>
    <row r="16" spans="1:6" ht="15.5" x14ac:dyDescent="0.35">
      <c r="A16" s="25" t="s">
        <v>97</v>
      </c>
      <c r="B16" s="14"/>
      <c r="C16" s="12">
        <v>166010</v>
      </c>
      <c r="D16" s="17"/>
      <c r="F16" s="13"/>
    </row>
    <row r="17" spans="1:6" ht="15.5" x14ac:dyDescent="0.35">
      <c r="A17" s="25" t="s">
        <v>180</v>
      </c>
      <c r="B17" s="14"/>
      <c r="C17" s="12">
        <v>885471</v>
      </c>
      <c r="D17" s="17"/>
      <c r="F17" s="13"/>
    </row>
    <row r="18" spans="1:6" ht="15.5" x14ac:dyDescent="0.35">
      <c r="A18" s="25"/>
      <c r="B18" s="14"/>
      <c r="C18" s="17"/>
      <c r="D18" s="17"/>
      <c r="E18" s="12"/>
      <c r="F18" s="13"/>
    </row>
    <row r="19" spans="1:6" ht="15.5" x14ac:dyDescent="0.35">
      <c r="A19" s="24" t="s">
        <v>154</v>
      </c>
      <c r="B19" s="69" t="s">
        <v>55</v>
      </c>
      <c r="C19" s="70">
        <v>856733</v>
      </c>
      <c r="D19" s="70">
        <v>5090</v>
      </c>
      <c r="E19" s="71">
        <f>SUM(C19:D19)</f>
        <v>861823</v>
      </c>
      <c r="F19" s="13"/>
    </row>
    <row r="20" spans="1:6" ht="15.5" x14ac:dyDescent="0.35">
      <c r="A20" s="25" t="s">
        <v>17</v>
      </c>
      <c r="B20" s="14"/>
      <c r="C20" s="18"/>
      <c r="D20" s="18"/>
      <c r="E20" s="13"/>
      <c r="F20" s="13"/>
    </row>
    <row r="21" spans="1:6" ht="15.5" x14ac:dyDescent="0.35">
      <c r="A21" s="25" t="s">
        <v>97</v>
      </c>
      <c r="B21" s="14"/>
      <c r="C21" s="16">
        <v>149079</v>
      </c>
      <c r="D21" s="16"/>
      <c r="F21" s="13"/>
    </row>
    <row r="22" spans="1:6" ht="15.5" x14ac:dyDescent="0.35">
      <c r="A22" s="25" t="s">
        <v>314</v>
      </c>
      <c r="B22" s="14"/>
      <c r="C22" s="16">
        <v>707654</v>
      </c>
      <c r="D22" s="16">
        <v>5090</v>
      </c>
      <c r="F22" s="13"/>
    </row>
    <row r="23" spans="1:6" ht="15.5" x14ac:dyDescent="0.35">
      <c r="A23" s="24"/>
      <c r="B23" s="14"/>
      <c r="C23" s="16"/>
      <c r="D23" s="16"/>
      <c r="E23" s="16"/>
      <c r="F23" s="13"/>
    </row>
    <row r="24" spans="1:6" ht="15.5" x14ac:dyDescent="0.35">
      <c r="A24" s="24" t="s">
        <v>155</v>
      </c>
      <c r="B24" s="69" t="s">
        <v>56</v>
      </c>
      <c r="C24" s="70">
        <v>348477</v>
      </c>
      <c r="D24" s="70">
        <v>566</v>
      </c>
      <c r="E24" s="70">
        <f>SUM(C24:D24)</f>
        <v>349043</v>
      </c>
      <c r="F24" s="13"/>
    </row>
    <row r="25" spans="1:6" ht="15.5" x14ac:dyDescent="0.35">
      <c r="A25" s="25" t="s">
        <v>12</v>
      </c>
      <c r="B25" s="14"/>
      <c r="C25" s="16"/>
      <c r="D25" s="16"/>
      <c r="E25" s="16"/>
      <c r="F25" s="13"/>
    </row>
    <row r="26" spans="1:6" ht="15.5" x14ac:dyDescent="0.35">
      <c r="A26" s="25" t="s">
        <v>197</v>
      </c>
      <c r="B26" s="14"/>
      <c r="C26" s="16">
        <v>135981</v>
      </c>
      <c r="D26" s="16"/>
      <c r="F26" s="13"/>
    </row>
    <row r="27" spans="1:6" ht="15.5" x14ac:dyDescent="0.35">
      <c r="A27" s="25" t="s">
        <v>199</v>
      </c>
      <c r="B27" s="17"/>
      <c r="C27" s="16">
        <v>35010</v>
      </c>
      <c r="D27" s="16"/>
      <c r="F27" s="13"/>
    </row>
    <row r="28" spans="1:6" ht="15.5" x14ac:dyDescent="0.35">
      <c r="A28" s="25" t="s">
        <v>188</v>
      </c>
      <c r="B28" s="17"/>
      <c r="C28" s="16">
        <v>473</v>
      </c>
      <c r="D28" s="16"/>
      <c r="F28" s="13"/>
    </row>
    <row r="29" spans="1:6" ht="15.5" x14ac:dyDescent="0.35">
      <c r="A29" s="25" t="s">
        <v>313</v>
      </c>
      <c r="B29" s="17"/>
      <c r="C29" s="16">
        <v>177013</v>
      </c>
      <c r="D29" s="16">
        <v>566</v>
      </c>
      <c r="F29" s="13"/>
    </row>
    <row r="30" spans="1:6" ht="15.5" x14ac:dyDescent="0.35">
      <c r="A30" s="25"/>
      <c r="B30" s="17"/>
      <c r="C30" s="16"/>
      <c r="E30" s="16"/>
      <c r="F30" s="13"/>
    </row>
    <row r="31" spans="1:6" ht="15.5" x14ac:dyDescent="0.35">
      <c r="A31" s="24" t="s">
        <v>222</v>
      </c>
      <c r="B31" s="69" t="s">
        <v>220</v>
      </c>
      <c r="C31" s="70">
        <v>325838</v>
      </c>
      <c r="D31" s="70">
        <v>0</v>
      </c>
      <c r="E31" s="70">
        <f>+C31+D31</f>
        <v>325838</v>
      </c>
      <c r="F31" s="13"/>
    </row>
    <row r="32" spans="1:6" ht="15.5" x14ac:dyDescent="0.35">
      <c r="A32" s="25" t="s">
        <v>17</v>
      </c>
      <c r="B32" s="14"/>
      <c r="C32" s="17"/>
      <c r="D32" s="17"/>
      <c r="E32" s="16"/>
      <c r="F32" s="13"/>
    </row>
    <row r="33" spans="1:6" ht="15.5" x14ac:dyDescent="0.35">
      <c r="A33" s="25" t="s">
        <v>221</v>
      </c>
      <c r="B33" s="14"/>
      <c r="C33" s="16"/>
      <c r="D33" s="16"/>
      <c r="E33" s="16"/>
      <c r="F33" s="13"/>
    </row>
    <row r="34" spans="1:6" ht="15.5" x14ac:dyDescent="0.35">
      <c r="A34" s="25" t="s">
        <v>275</v>
      </c>
      <c r="B34" s="14"/>
      <c r="C34" s="17"/>
      <c r="D34" s="17"/>
      <c r="E34" s="16"/>
      <c r="F34" s="13"/>
    </row>
    <row r="35" spans="1:6" ht="15.5" x14ac:dyDescent="0.35">
      <c r="A35" s="25"/>
      <c r="B35" s="11"/>
      <c r="C35" s="12"/>
      <c r="D35" s="12"/>
      <c r="E35" s="12"/>
      <c r="F35" s="13"/>
    </row>
    <row r="36" spans="1:6" ht="15.5" x14ac:dyDescent="0.35">
      <c r="A36" s="26"/>
      <c r="B36" s="35"/>
      <c r="C36" s="36"/>
      <c r="D36" s="12"/>
      <c r="E36" s="12"/>
      <c r="F36" s="13"/>
    </row>
    <row r="37" spans="1:6" ht="15.5" x14ac:dyDescent="0.35">
      <c r="A37" s="25"/>
      <c r="B37" s="5"/>
      <c r="C37" s="6"/>
      <c r="D37" s="6"/>
      <c r="E37" s="6"/>
    </row>
    <row r="38" spans="1:6" ht="15.5" x14ac:dyDescent="0.35">
      <c r="A38" s="26"/>
      <c r="B38" s="2"/>
      <c r="C38" s="7"/>
      <c r="D38" s="6"/>
      <c r="E38" s="6"/>
    </row>
    <row r="39" spans="1:6" ht="16" thickBot="1" x14ac:dyDescent="0.4">
      <c r="A39" s="24" t="s">
        <v>6</v>
      </c>
      <c r="B39" s="2"/>
      <c r="C39" s="7"/>
      <c r="D39" s="6"/>
      <c r="E39" s="8">
        <f>SUM(E9,E14,E19,E24,E31)</f>
        <v>3816277</v>
      </c>
    </row>
    <row r="40" spans="1:6" ht="16" thickTop="1" x14ac:dyDescent="0.35">
      <c r="A40" s="2"/>
      <c r="B40" s="2"/>
      <c r="C40" s="7"/>
      <c r="D40" s="19" t="s">
        <v>18</v>
      </c>
      <c r="E40" s="7"/>
    </row>
    <row r="41" spans="1:6" ht="15.5" x14ac:dyDescent="0.35">
      <c r="A41" s="28" t="s">
        <v>7</v>
      </c>
      <c r="B41" s="9">
        <f ca="1">TODAY()</f>
        <v>44084</v>
      </c>
      <c r="C41" s="7"/>
      <c r="D41" s="29">
        <f>SUM(D24,D19,D9,D14,D31)</f>
        <v>5656</v>
      </c>
      <c r="E41" s="7"/>
    </row>
    <row r="42" spans="1:6" ht="15.5" x14ac:dyDescent="0.35">
      <c r="A42" s="30" t="s">
        <v>23</v>
      </c>
      <c r="B42" s="2"/>
      <c r="C42" s="7"/>
      <c r="D42" s="7"/>
      <c r="E42" s="7"/>
    </row>
    <row r="43" spans="1:6" ht="15.5" x14ac:dyDescent="0.35">
      <c r="A43" s="2" t="s">
        <v>172</v>
      </c>
      <c r="B43" s="2"/>
      <c r="C43" s="7"/>
      <c r="D43" s="7"/>
      <c r="E43" s="7"/>
    </row>
    <row r="44" spans="1:6" ht="15.5" x14ac:dyDescent="0.35">
      <c r="A44" s="2" t="s">
        <v>8</v>
      </c>
      <c r="B44" s="2"/>
      <c r="C44" s="7"/>
      <c r="D44" s="7"/>
      <c r="E44" s="7"/>
    </row>
    <row r="45" spans="1:6" ht="15.5" x14ac:dyDescent="0.35">
      <c r="A45" s="75" t="s">
        <v>228</v>
      </c>
      <c r="B45" s="2"/>
      <c r="C45" s="7"/>
      <c r="D45" s="7"/>
      <c r="E45" s="7"/>
    </row>
    <row r="46" spans="1:6" x14ac:dyDescent="0.35">
      <c r="A46" s="76" t="s">
        <v>218</v>
      </c>
      <c r="C46" s="1"/>
      <c r="D46" s="1"/>
      <c r="E46" s="1"/>
    </row>
    <row r="47" spans="1:6" x14ac:dyDescent="0.35">
      <c r="C47" s="1"/>
      <c r="D47" s="1"/>
      <c r="E47" s="1"/>
    </row>
    <row r="48" spans="1:6" x14ac:dyDescent="0.35">
      <c r="C48" s="1"/>
      <c r="D48" s="1"/>
      <c r="E48" s="1"/>
    </row>
    <row r="49" spans="3:5" x14ac:dyDescent="0.35">
      <c r="C49" s="1"/>
      <c r="D49" s="1"/>
      <c r="E49" s="1"/>
    </row>
    <row r="50" spans="3:5" x14ac:dyDescent="0.35">
      <c r="C50" s="1"/>
      <c r="D50" s="1"/>
      <c r="E50" s="1"/>
    </row>
    <row r="51" spans="3:5" x14ac:dyDescent="0.35">
      <c r="C51" s="1"/>
      <c r="D51" s="1"/>
      <c r="E51" s="1"/>
    </row>
    <row r="52" spans="3:5" x14ac:dyDescent="0.35">
      <c r="C52" s="1"/>
      <c r="D52" s="1"/>
      <c r="E52" s="1"/>
    </row>
    <row r="53" spans="3:5" x14ac:dyDescent="0.35">
      <c r="C53" s="1"/>
      <c r="D53" s="1"/>
      <c r="E53" s="1"/>
    </row>
    <row r="54" spans="3:5" x14ac:dyDescent="0.35">
      <c r="C54" s="1"/>
      <c r="D54" s="1"/>
      <c r="E54" s="1"/>
    </row>
    <row r="55" spans="3:5" x14ac:dyDescent="0.35">
      <c r="C55" s="1"/>
      <c r="D55" s="1"/>
      <c r="E55" s="1"/>
    </row>
    <row r="56" spans="3:5" x14ac:dyDescent="0.35">
      <c r="C56" s="1"/>
      <c r="D56" s="1"/>
      <c r="E56" s="1"/>
    </row>
    <row r="57" spans="3:5" x14ac:dyDescent="0.35">
      <c r="C57" s="1"/>
      <c r="D57" s="1"/>
      <c r="E57" s="1"/>
    </row>
    <row r="58" spans="3:5" x14ac:dyDescent="0.35">
      <c r="C58" s="1"/>
      <c r="D58" s="1"/>
      <c r="E58" s="1"/>
    </row>
    <row r="59" spans="3:5" x14ac:dyDescent="0.35">
      <c r="C59" s="1"/>
      <c r="D59" s="1"/>
      <c r="E59" s="1"/>
    </row>
    <row r="60" spans="3:5" x14ac:dyDescent="0.35">
      <c r="C60" s="1"/>
      <c r="D60" s="1"/>
      <c r="E60" s="1"/>
    </row>
    <row r="61" spans="3:5" x14ac:dyDescent="0.35">
      <c r="C61" s="1"/>
      <c r="D61" s="1"/>
      <c r="E61" s="1"/>
    </row>
    <row r="62" spans="3:5" x14ac:dyDescent="0.35">
      <c r="C62" s="1"/>
      <c r="D62" s="1"/>
      <c r="E62" s="1"/>
    </row>
    <row r="63" spans="3:5" x14ac:dyDescent="0.35">
      <c r="C63" s="1"/>
      <c r="D63" s="1"/>
      <c r="E63" s="1"/>
    </row>
    <row r="64" spans="3:5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</sheetData>
  <printOptions horizontalCentered="1"/>
  <pageMargins left="0.5" right="0.5" top="0.5" bottom="0.5" header="0.3" footer="0.05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F165"/>
  <sheetViews>
    <sheetView topLeftCell="A4" zoomScaleNormal="100" workbookViewId="0">
      <selection activeCell="C22" sqref="C22"/>
    </sheetView>
  </sheetViews>
  <sheetFormatPr defaultRowHeight="14.5" x14ac:dyDescent="0.35"/>
  <cols>
    <col min="1" max="1" width="36.1796875" customWidth="1"/>
    <col min="2" max="2" width="15.81640625" customWidth="1"/>
    <col min="3" max="3" width="15.26953125" customWidth="1"/>
    <col min="4" max="4" width="13.81640625" customWidth="1"/>
    <col min="5" max="5" width="27.54296875" bestFit="1" customWidth="1"/>
    <col min="6" max="6" width="12.453125" bestFit="1" customWidth="1"/>
  </cols>
  <sheetData>
    <row r="1" spans="1:5" ht="15" x14ac:dyDescent="0.35">
      <c r="A1" s="21" t="s">
        <v>0</v>
      </c>
      <c r="B1" s="17"/>
      <c r="C1" s="17"/>
      <c r="D1" s="17"/>
      <c r="E1" s="17"/>
    </row>
    <row r="2" spans="1:5" ht="15.5" x14ac:dyDescent="0.35">
      <c r="A2" s="32" t="s">
        <v>276</v>
      </c>
      <c r="B2" s="37"/>
      <c r="C2" s="37"/>
      <c r="D2" s="37"/>
      <c r="E2" s="37"/>
    </row>
    <row r="3" spans="1:5" ht="15.5" x14ac:dyDescent="0.35">
      <c r="A3" s="32" t="s">
        <v>247</v>
      </c>
      <c r="B3" s="37"/>
      <c r="C3" s="37"/>
      <c r="D3" s="37"/>
      <c r="E3" s="37"/>
    </row>
    <row r="4" spans="1:5" ht="15.5" x14ac:dyDescent="0.35">
      <c r="A4" s="32" t="s">
        <v>248</v>
      </c>
      <c r="B4" s="37"/>
      <c r="C4" s="37"/>
      <c r="D4" s="37"/>
      <c r="E4" s="77" t="s">
        <v>251</v>
      </c>
    </row>
    <row r="5" spans="1:5" ht="15.5" x14ac:dyDescent="0.35">
      <c r="A5" s="32" t="s">
        <v>27</v>
      </c>
      <c r="B5" s="37"/>
      <c r="C5" s="37"/>
      <c r="D5" s="37"/>
      <c r="E5" s="66" t="s">
        <v>44</v>
      </c>
    </row>
    <row r="6" spans="1:5" ht="20.25" customHeight="1" x14ac:dyDescent="0.35">
      <c r="A6" s="68" t="s">
        <v>252</v>
      </c>
      <c r="B6" s="37"/>
      <c r="C6" s="37"/>
      <c r="D6" s="37"/>
      <c r="E6" s="37"/>
    </row>
    <row r="7" spans="1:5" ht="29.25" customHeight="1" x14ac:dyDescent="0.35">
      <c r="A7" s="82" t="s">
        <v>1</v>
      </c>
      <c r="B7" s="82" t="s">
        <v>2</v>
      </c>
      <c r="C7" s="83" t="s">
        <v>3</v>
      </c>
      <c r="D7" s="84" t="s">
        <v>4</v>
      </c>
      <c r="E7" s="83" t="s">
        <v>5</v>
      </c>
    </row>
    <row r="8" spans="1:5" ht="29.25" customHeight="1" x14ac:dyDescent="0.35">
      <c r="A8" s="39"/>
      <c r="B8" s="39"/>
      <c r="C8" s="40"/>
      <c r="D8" s="39"/>
      <c r="E8" s="40"/>
    </row>
    <row r="9" spans="1:5" ht="15.5" x14ac:dyDescent="0.35">
      <c r="A9" s="24" t="s">
        <v>113</v>
      </c>
      <c r="B9" s="69" t="s">
        <v>86</v>
      </c>
      <c r="C9" s="70">
        <v>1111335</v>
      </c>
      <c r="D9" s="70">
        <v>0</v>
      </c>
      <c r="E9" s="71">
        <f>+C9+D9</f>
        <v>1111335</v>
      </c>
    </row>
    <row r="10" spans="1:5" ht="15.5" x14ac:dyDescent="0.35">
      <c r="A10" s="25" t="s">
        <v>11</v>
      </c>
      <c r="B10" s="14"/>
      <c r="C10" s="16"/>
      <c r="D10" s="16"/>
      <c r="E10" s="12"/>
    </row>
    <row r="11" spans="1:5" ht="15.5" x14ac:dyDescent="0.35">
      <c r="A11" s="25" t="s">
        <v>91</v>
      </c>
      <c r="B11" s="14"/>
      <c r="C11" s="16"/>
      <c r="D11" s="16"/>
      <c r="E11" s="12"/>
    </row>
    <row r="12" spans="1:5" ht="15.5" x14ac:dyDescent="0.35">
      <c r="A12" s="25" t="s">
        <v>249</v>
      </c>
      <c r="B12" s="14"/>
      <c r="C12" s="16"/>
      <c r="D12" s="16"/>
      <c r="E12" s="12"/>
    </row>
    <row r="13" spans="1:5" ht="15.5" x14ac:dyDescent="0.35">
      <c r="A13" s="25"/>
      <c r="B13" s="14"/>
      <c r="C13" s="16"/>
      <c r="D13" s="16"/>
      <c r="E13" s="12"/>
    </row>
    <row r="14" spans="1:5" ht="15.5" x14ac:dyDescent="0.35">
      <c r="A14" s="24" t="s">
        <v>114</v>
      </c>
      <c r="B14" s="69" t="s">
        <v>87</v>
      </c>
      <c r="C14" s="70">
        <v>1126565</v>
      </c>
      <c r="D14" s="70">
        <v>0</v>
      </c>
      <c r="E14" s="71">
        <f t="shared" ref="E14:E20" si="0">+D14+C14</f>
        <v>1126565</v>
      </c>
    </row>
    <row r="15" spans="1:5" ht="15.5" x14ac:dyDescent="0.35">
      <c r="A15" s="25" t="s">
        <v>15</v>
      </c>
      <c r="B15" s="14"/>
      <c r="C15" s="17"/>
      <c r="D15" s="17"/>
      <c r="E15" s="12"/>
    </row>
    <row r="16" spans="1:5" ht="15.5" x14ac:dyDescent="0.35">
      <c r="A16" s="25" t="s">
        <v>96</v>
      </c>
      <c r="B16" s="14"/>
      <c r="C16" s="12"/>
      <c r="D16" s="17"/>
    </row>
    <row r="17" spans="1:5" ht="15.5" x14ac:dyDescent="0.35">
      <c r="A17" s="25" t="s">
        <v>178</v>
      </c>
      <c r="B17" s="14"/>
      <c r="C17" s="12"/>
      <c r="D17" s="17"/>
    </row>
    <row r="18" spans="1:5" ht="15.5" x14ac:dyDescent="0.35">
      <c r="A18" s="25" t="s">
        <v>249</v>
      </c>
      <c r="B18" s="14"/>
      <c r="C18" s="17"/>
      <c r="D18" s="17"/>
      <c r="E18" s="12"/>
    </row>
    <row r="19" spans="1:5" ht="15.5" x14ac:dyDescent="0.35">
      <c r="A19" s="25"/>
      <c r="B19" s="14"/>
      <c r="C19" s="17"/>
      <c r="D19" s="17"/>
      <c r="E19" s="12"/>
    </row>
    <row r="20" spans="1:5" ht="15.5" x14ac:dyDescent="0.35">
      <c r="A20" s="24" t="s">
        <v>115</v>
      </c>
      <c r="B20" s="69" t="s">
        <v>88</v>
      </c>
      <c r="C20" s="70">
        <v>945331</v>
      </c>
      <c r="D20" s="70">
        <v>5618</v>
      </c>
      <c r="E20" s="71">
        <f t="shared" si="0"/>
        <v>950949</v>
      </c>
    </row>
    <row r="21" spans="1:5" ht="15.5" x14ac:dyDescent="0.35">
      <c r="A21" s="25" t="s">
        <v>17</v>
      </c>
      <c r="B21" s="14"/>
      <c r="C21" s="18"/>
      <c r="D21" s="18"/>
      <c r="E21" s="13"/>
    </row>
    <row r="22" spans="1:5" ht="15.5" x14ac:dyDescent="0.35">
      <c r="A22" s="25" t="s">
        <v>96</v>
      </c>
      <c r="B22" s="14"/>
      <c r="C22" s="16"/>
      <c r="D22" s="16"/>
    </row>
    <row r="23" spans="1:5" ht="15.5" x14ac:dyDescent="0.35">
      <c r="A23" s="25" t="s">
        <v>178</v>
      </c>
      <c r="B23" s="14"/>
      <c r="C23" s="16"/>
      <c r="D23" s="16"/>
    </row>
    <row r="24" spans="1:5" ht="15.5" x14ac:dyDescent="0.35">
      <c r="A24" s="25" t="s">
        <v>249</v>
      </c>
      <c r="B24" s="14"/>
      <c r="C24" s="16"/>
      <c r="D24" s="16"/>
      <c r="E24" s="16"/>
    </row>
    <row r="25" spans="1:5" ht="15.5" x14ac:dyDescent="0.35">
      <c r="A25" s="25" t="s">
        <v>323</v>
      </c>
      <c r="B25" s="14"/>
      <c r="C25" s="16"/>
      <c r="D25" s="16"/>
      <c r="E25" s="16"/>
    </row>
    <row r="26" spans="1:5" ht="15.5" x14ac:dyDescent="0.35">
      <c r="A26" s="24"/>
      <c r="B26" s="14"/>
      <c r="C26" s="16"/>
      <c r="D26" s="16"/>
      <c r="E26" s="16"/>
    </row>
    <row r="27" spans="1:5" ht="15.5" x14ac:dyDescent="0.35">
      <c r="A27" s="24" t="s">
        <v>116</v>
      </c>
      <c r="B27" s="69" t="s">
        <v>89</v>
      </c>
      <c r="C27" s="70">
        <v>353692</v>
      </c>
      <c r="D27" s="70">
        <v>624</v>
      </c>
      <c r="E27" s="70">
        <f>+C27+D27</f>
        <v>354316</v>
      </c>
    </row>
    <row r="28" spans="1:5" ht="15.5" x14ac:dyDescent="0.35">
      <c r="A28" s="25" t="s">
        <v>12</v>
      </c>
      <c r="B28" s="14"/>
      <c r="C28" s="16"/>
      <c r="D28" s="16"/>
      <c r="E28" s="16"/>
    </row>
    <row r="29" spans="1:5" ht="15.5" x14ac:dyDescent="0.35">
      <c r="A29" s="25" t="s">
        <v>102</v>
      </c>
      <c r="B29" s="14"/>
      <c r="C29" s="16"/>
      <c r="D29" s="16"/>
    </row>
    <row r="30" spans="1:5" ht="15.5" x14ac:dyDescent="0.35">
      <c r="A30" s="25" t="s">
        <v>103</v>
      </c>
      <c r="B30" s="17"/>
      <c r="C30" s="16"/>
      <c r="D30" s="16"/>
    </row>
    <row r="31" spans="1:5" ht="15.5" x14ac:dyDescent="0.35">
      <c r="A31" s="25" t="s">
        <v>190</v>
      </c>
      <c r="B31" s="14"/>
      <c r="C31" s="16"/>
      <c r="D31" s="16"/>
    </row>
    <row r="32" spans="1:5" ht="15.5" x14ac:dyDescent="0.35">
      <c r="A32" s="25" t="s">
        <v>249</v>
      </c>
      <c r="B32" s="14"/>
      <c r="C32" s="16"/>
      <c r="D32" s="16"/>
      <c r="E32" s="16"/>
    </row>
    <row r="33" spans="1:6" ht="15.5" x14ac:dyDescent="0.35">
      <c r="A33" s="25" t="s">
        <v>324</v>
      </c>
      <c r="B33" s="14"/>
      <c r="C33" s="16"/>
      <c r="D33" s="16"/>
      <c r="E33" s="16"/>
    </row>
    <row r="34" spans="1:6" ht="15.5" x14ac:dyDescent="0.35">
      <c r="A34" s="24"/>
      <c r="B34" s="14"/>
      <c r="C34" s="16"/>
      <c r="D34" s="16"/>
      <c r="E34" s="16"/>
    </row>
    <row r="35" spans="1:6" ht="15.5" x14ac:dyDescent="0.35">
      <c r="A35" s="24" t="s">
        <v>117</v>
      </c>
      <c r="B35" s="69" t="s">
        <v>108</v>
      </c>
      <c r="C35" s="70">
        <v>359534</v>
      </c>
      <c r="D35" s="70">
        <v>0</v>
      </c>
      <c r="E35" s="70">
        <f>+C35+D35</f>
        <v>359534</v>
      </c>
    </row>
    <row r="36" spans="1:6" ht="15.5" x14ac:dyDescent="0.35">
      <c r="A36" s="25" t="s">
        <v>17</v>
      </c>
      <c r="B36" s="14"/>
      <c r="C36" s="17"/>
      <c r="D36" s="17"/>
      <c r="E36" s="16"/>
    </row>
    <row r="37" spans="1:6" ht="15.5" x14ac:dyDescent="0.35">
      <c r="A37" s="25" t="s">
        <v>109</v>
      </c>
      <c r="B37" s="14"/>
      <c r="C37" s="16"/>
      <c r="D37" s="16"/>
    </row>
    <row r="38" spans="1:6" ht="15.5" x14ac:dyDescent="0.35">
      <c r="A38" s="25" t="s">
        <v>178</v>
      </c>
      <c r="B38" s="14"/>
      <c r="C38" s="16"/>
      <c r="D38" s="16"/>
    </row>
    <row r="39" spans="1:6" ht="15.5" x14ac:dyDescent="0.35">
      <c r="A39" s="25" t="s">
        <v>274</v>
      </c>
      <c r="B39" s="14"/>
      <c r="C39" s="16"/>
      <c r="D39" s="18"/>
      <c r="E39" s="16"/>
    </row>
    <row r="40" spans="1:6" ht="15.5" x14ac:dyDescent="0.35">
      <c r="A40" s="25"/>
      <c r="B40" s="14"/>
      <c r="C40" s="16"/>
      <c r="D40" s="16"/>
      <c r="E40" s="16"/>
    </row>
    <row r="41" spans="1:6" ht="15.5" x14ac:dyDescent="0.35">
      <c r="A41" s="25"/>
      <c r="B41" s="14"/>
      <c r="C41" s="16"/>
      <c r="D41" s="16"/>
      <c r="E41" s="16"/>
    </row>
    <row r="42" spans="1:6" ht="15.5" x14ac:dyDescent="0.35">
      <c r="A42" s="25"/>
      <c r="B42" s="14"/>
      <c r="C42" s="16"/>
      <c r="D42" s="16"/>
      <c r="E42" s="16"/>
    </row>
    <row r="43" spans="1:6" ht="15.5" x14ac:dyDescent="0.35">
      <c r="A43" s="25"/>
      <c r="B43" s="14"/>
      <c r="C43" s="16"/>
      <c r="D43" s="16"/>
      <c r="E43" s="16"/>
    </row>
    <row r="44" spans="1:6" ht="16" thickBot="1" x14ac:dyDescent="0.4">
      <c r="A44" s="24" t="s">
        <v>6</v>
      </c>
      <c r="B44" s="2"/>
      <c r="C44" s="7"/>
      <c r="D44" s="6"/>
      <c r="E44" s="8">
        <f>SUM(E9,E14,E20,E27,E35)</f>
        <v>3902699</v>
      </c>
    </row>
    <row r="45" spans="1:6" ht="16" thickTop="1" x14ac:dyDescent="0.35">
      <c r="A45" s="2" t="s">
        <v>23</v>
      </c>
      <c r="B45" s="2"/>
      <c r="C45" s="7"/>
      <c r="D45" s="19" t="s">
        <v>18</v>
      </c>
      <c r="E45" s="7"/>
    </row>
    <row r="46" spans="1:6" ht="15.5" x14ac:dyDescent="0.35">
      <c r="A46" s="28" t="s">
        <v>7</v>
      </c>
      <c r="B46" s="42" t="str">
        <f>""</f>
        <v/>
      </c>
      <c r="C46" s="36"/>
      <c r="D46" s="29">
        <f>SUM(D9:D43)</f>
        <v>6242</v>
      </c>
      <c r="E46" s="7"/>
      <c r="F46" s="20"/>
    </row>
    <row r="47" spans="1:6" ht="15.5" x14ac:dyDescent="0.35">
      <c r="A47" s="2" t="s">
        <v>172</v>
      </c>
      <c r="B47" s="43">
        <f ca="1">TODAY()</f>
        <v>44084</v>
      </c>
      <c r="C47" s="7"/>
      <c r="D47" s="7"/>
      <c r="E47" s="7"/>
    </row>
    <row r="48" spans="1:6" ht="15.5" x14ac:dyDescent="0.35">
      <c r="A48" s="2" t="s">
        <v>8</v>
      </c>
      <c r="B48" s="2"/>
      <c r="C48" s="7"/>
      <c r="D48" s="7"/>
      <c r="E48" s="7"/>
    </row>
    <row r="49" spans="1:5" ht="15.5" x14ac:dyDescent="0.35">
      <c r="A49" s="75" t="s">
        <v>229</v>
      </c>
      <c r="B49" s="2"/>
      <c r="C49" s="7"/>
      <c r="D49" s="7"/>
      <c r="E49" s="7"/>
    </row>
    <row r="50" spans="1:5" x14ac:dyDescent="0.35">
      <c r="A50" s="76" t="s">
        <v>218</v>
      </c>
      <c r="C50" s="1"/>
      <c r="D50" s="1"/>
      <c r="E50" s="1"/>
    </row>
    <row r="51" spans="1:5" x14ac:dyDescent="0.35">
      <c r="C51" s="1"/>
      <c r="D51" s="1"/>
      <c r="E51" s="1"/>
    </row>
    <row r="52" spans="1:5" x14ac:dyDescent="0.35">
      <c r="C52" s="1"/>
      <c r="D52" s="1"/>
      <c r="E52" s="1"/>
    </row>
    <row r="53" spans="1:5" x14ac:dyDescent="0.35">
      <c r="C53" s="1"/>
      <c r="D53" s="1"/>
      <c r="E53" s="1"/>
    </row>
    <row r="54" spans="1:5" x14ac:dyDescent="0.35">
      <c r="C54" s="1"/>
      <c r="D54" s="1"/>
      <c r="E54" s="1"/>
    </row>
    <row r="55" spans="1:5" x14ac:dyDescent="0.35">
      <c r="C55" s="1"/>
      <c r="D55" s="1"/>
      <c r="E55" s="1"/>
    </row>
    <row r="56" spans="1:5" x14ac:dyDescent="0.35">
      <c r="C56" s="1"/>
      <c r="D56" s="1"/>
      <c r="E56" s="1"/>
    </row>
    <row r="57" spans="1:5" x14ac:dyDescent="0.35">
      <c r="C57" s="1"/>
      <c r="D57" s="1"/>
      <c r="E57" s="1"/>
    </row>
    <row r="58" spans="1:5" x14ac:dyDescent="0.35">
      <c r="C58" s="1"/>
      <c r="D58" s="1"/>
      <c r="E58" s="1"/>
    </row>
    <row r="59" spans="1:5" x14ac:dyDescent="0.35">
      <c r="C59" s="1"/>
      <c r="D59" s="1"/>
      <c r="E59" s="1"/>
    </row>
    <row r="60" spans="1:5" x14ac:dyDescent="0.35">
      <c r="C60" s="1"/>
      <c r="D60" s="1"/>
      <c r="E60" s="1"/>
    </row>
    <row r="61" spans="1:5" x14ac:dyDescent="0.35">
      <c r="C61" s="1"/>
      <c r="D61" s="1"/>
      <c r="E61" s="1"/>
    </row>
    <row r="62" spans="1:5" x14ac:dyDescent="0.35">
      <c r="C62" s="1"/>
      <c r="D62" s="1"/>
      <c r="E62" s="1"/>
    </row>
    <row r="63" spans="1:5" x14ac:dyDescent="0.35">
      <c r="C63" s="1"/>
      <c r="D63" s="1"/>
      <c r="E63" s="1"/>
    </row>
    <row r="64" spans="1:5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  <row r="164" spans="3:5" x14ac:dyDescent="0.35">
      <c r="C164" s="1"/>
      <c r="D164" s="1"/>
      <c r="E164" s="1"/>
    </row>
    <row r="165" spans="3:5" x14ac:dyDescent="0.35">
      <c r="C165" s="1"/>
      <c r="D165" s="1"/>
      <c r="E165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F0"/>
  </sheetPr>
  <dimension ref="A1:G169"/>
  <sheetViews>
    <sheetView topLeftCell="A25" zoomScaleNormal="100" workbookViewId="0">
      <selection activeCell="C14" sqref="C14"/>
    </sheetView>
  </sheetViews>
  <sheetFormatPr defaultRowHeight="14.5" x14ac:dyDescent="0.35"/>
  <cols>
    <col min="1" max="1" width="39" customWidth="1"/>
    <col min="2" max="2" width="20" customWidth="1"/>
    <col min="3" max="3" width="15.26953125" customWidth="1"/>
    <col min="4" max="4" width="13.81640625" customWidth="1"/>
    <col min="5" max="5" width="27.54296875" bestFit="1" customWidth="1"/>
    <col min="7" max="7" width="13" bestFit="1" customWidth="1"/>
  </cols>
  <sheetData>
    <row r="1" spans="1:5" ht="15" x14ac:dyDescent="0.35">
      <c r="A1" s="21" t="s">
        <v>0</v>
      </c>
      <c r="B1" s="17"/>
      <c r="C1" s="17"/>
      <c r="D1" s="17"/>
      <c r="E1" s="17"/>
    </row>
    <row r="2" spans="1:5" ht="15.5" x14ac:dyDescent="0.35">
      <c r="A2" s="31" t="s">
        <v>289</v>
      </c>
      <c r="B2" s="37"/>
      <c r="C2" s="37"/>
      <c r="D2" s="37"/>
      <c r="E2" s="37"/>
    </row>
    <row r="3" spans="1:5" ht="15.5" x14ac:dyDescent="0.35">
      <c r="A3" s="31" t="s">
        <v>28</v>
      </c>
      <c r="B3" s="37"/>
      <c r="C3" s="37"/>
      <c r="D3" s="37"/>
      <c r="E3" s="37"/>
    </row>
    <row r="4" spans="1:5" ht="15.5" x14ac:dyDescent="0.35">
      <c r="A4" s="31" t="s">
        <v>29</v>
      </c>
      <c r="B4" s="37"/>
      <c r="C4" s="37"/>
      <c r="D4" s="37"/>
      <c r="E4" s="66" t="s">
        <v>328</v>
      </c>
    </row>
    <row r="5" spans="1:5" ht="15.5" x14ac:dyDescent="0.35">
      <c r="A5" s="44" t="s">
        <v>30</v>
      </c>
      <c r="B5" s="37"/>
      <c r="C5" s="37"/>
      <c r="D5" s="37"/>
      <c r="E5" s="66" t="s">
        <v>44</v>
      </c>
    </row>
    <row r="6" spans="1:5" ht="20.25" customHeight="1" x14ac:dyDescent="0.35">
      <c r="A6" s="32" t="s">
        <v>31</v>
      </c>
      <c r="B6" s="37"/>
      <c r="C6" s="37"/>
      <c r="D6" s="37"/>
      <c r="E6" s="17"/>
    </row>
    <row r="7" spans="1:5" ht="29.25" customHeight="1" x14ac:dyDescent="0.35">
      <c r="A7" s="82" t="s">
        <v>1</v>
      </c>
      <c r="B7" s="82" t="s">
        <v>2</v>
      </c>
      <c r="C7" s="83" t="s">
        <v>3</v>
      </c>
      <c r="D7" s="84" t="s">
        <v>4</v>
      </c>
      <c r="E7" s="83" t="s">
        <v>5</v>
      </c>
    </row>
    <row r="8" spans="1:5" ht="16.899999999999999" customHeight="1" x14ac:dyDescent="0.35">
      <c r="A8" s="45"/>
      <c r="B8" s="45"/>
      <c r="C8" s="46"/>
      <c r="D8" s="47"/>
      <c r="E8" s="46"/>
    </row>
    <row r="9" spans="1:5" ht="15.5" x14ac:dyDescent="0.35">
      <c r="A9" s="24" t="s">
        <v>183</v>
      </c>
      <c r="B9" s="69" t="s">
        <v>82</v>
      </c>
      <c r="C9" s="70">
        <v>2500796</v>
      </c>
      <c r="D9" s="70">
        <v>-34905</v>
      </c>
      <c r="E9" s="71">
        <f>SUM(C9:D9)</f>
        <v>2465891</v>
      </c>
    </row>
    <row r="10" spans="1:5" ht="15.5" x14ac:dyDescent="0.35">
      <c r="A10" s="25" t="s">
        <v>11</v>
      </c>
      <c r="B10" s="14"/>
      <c r="C10" s="16"/>
      <c r="D10" s="16"/>
      <c r="E10" s="12"/>
    </row>
    <row r="11" spans="1:5" ht="15.5" x14ac:dyDescent="0.35">
      <c r="A11" s="25" t="s">
        <v>90</v>
      </c>
      <c r="B11" s="14"/>
      <c r="C11" s="16">
        <v>2492122</v>
      </c>
      <c r="D11" s="16"/>
    </row>
    <row r="12" spans="1:5" ht="15.5" x14ac:dyDescent="0.35">
      <c r="A12" s="25" t="s">
        <v>171</v>
      </c>
      <c r="B12" s="14"/>
      <c r="C12" s="16">
        <v>8674</v>
      </c>
      <c r="D12" s="16"/>
    </row>
    <row r="13" spans="1:5" ht="15.5" x14ac:dyDescent="0.35">
      <c r="A13" s="25" t="s">
        <v>319</v>
      </c>
      <c r="B13" s="14"/>
      <c r="D13" s="16">
        <v>-34905</v>
      </c>
      <c r="E13" s="12"/>
    </row>
    <row r="14" spans="1:5" ht="15.5" x14ac:dyDescent="0.35">
      <c r="A14" s="25"/>
      <c r="B14" s="14"/>
      <c r="C14" s="16"/>
      <c r="D14" s="16"/>
      <c r="E14" s="12"/>
    </row>
    <row r="15" spans="1:5" ht="15.5" x14ac:dyDescent="0.35">
      <c r="A15" s="24" t="s">
        <v>184</v>
      </c>
      <c r="B15" s="69" t="s">
        <v>83</v>
      </c>
      <c r="C15" s="70">
        <v>2388485</v>
      </c>
      <c r="D15" s="70">
        <v>-33337</v>
      </c>
      <c r="E15" s="71">
        <f t="shared" ref="E15:E21" si="0">+D15+C15</f>
        <v>2355148</v>
      </c>
    </row>
    <row r="16" spans="1:5" ht="15.5" x14ac:dyDescent="0.35">
      <c r="A16" s="25" t="s">
        <v>15</v>
      </c>
      <c r="B16" s="14"/>
      <c r="C16" s="17"/>
      <c r="D16" s="17"/>
      <c r="E16" s="12"/>
    </row>
    <row r="17" spans="1:5" ht="15.5" x14ac:dyDescent="0.35">
      <c r="A17" s="25" t="s">
        <v>93</v>
      </c>
      <c r="B17" s="14"/>
      <c r="C17" s="16">
        <v>377101</v>
      </c>
      <c r="D17" s="17"/>
    </row>
    <row r="18" spans="1:5" ht="15.5" x14ac:dyDescent="0.35">
      <c r="A18" s="25" t="s">
        <v>182</v>
      </c>
      <c r="B18" s="14"/>
      <c r="C18" s="16">
        <v>2011384</v>
      </c>
      <c r="D18" s="17"/>
    </row>
    <row r="19" spans="1:5" ht="15.5" x14ac:dyDescent="0.35">
      <c r="A19" s="25" t="s">
        <v>322</v>
      </c>
      <c r="B19" s="14"/>
      <c r="D19" s="16">
        <v>-33337</v>
      </c>
    </row>
    <row r="20" spans="1:5" ht="15.5" x14ac:dyDescent="0.35">
      <c r="A20" s="25"/>
      <c r="B20" s="14"/>
      <c r="C20" s="17"/>
      <c r="D20" s="17"/>
      <c r="E20" s="12"/>
    </row>
    <row r="21" spans="1:5" ht="15.5" x14ac:dyDescent="0.35">
      <c r="A21" s="24" t="s">
        <v>185</v>
      </c>
      <c r="B21" s="69" t="s">
        <v>84</v>
      </c>
      <c r="C21" s="70">
        <v>2434704</v>
      </c>
      <c r="D21" s="70">
        <f>14468-33982</f>
        <v>-19514</v>
      </c>
      <c r="E21" s="71">
        <f t="shared" si="0"/>
        <v>2415190</v>
      </c>
    </row>
    <row r="22" spans="1:5" ht="15.5" x14ac:dyDescent="0.35">
      <c r="A22" s="25" t="s">
        <v>17</v>
      </c>
      <c r="B22" s="14"/>
      <c r="C22" s="18"/>
      <c r="D22" s="18"/>
      <c r="E22" s="13"/>
    </row>
    <row r="23" spans="1:5" ht="15.5" x14ac:dyDescent="0.35">
      <c r="A23" s="25" t="s">
        <v>93</v>
      </c>
      <c r="B23" s="14"/>
      <c r="C23" s="16">
        <v>423658</v>
      </c>
      <c r="D23" s="16"/>
    </row>
    <row r="24" spans="1:5" ht="15.5" x14ac:dyDescent="0.35">
      <c r="A24" s="25" t="s">
        <v>182</v>
      </c>
      <c r="B24" s="14"/>
      <c r="C24" s="16">
        <v>2011046</v>
      </c>
      <c r="D24" s="16"/>
    </row>
    <row r="25" spans="1:5" ht="15.5" x14ac:dyDescent="0.35">
      <c r="A25" s="25" t="s">
        <v>318</v>
      </c>
      <c r="B25" s="14"/>
      <c r="D25" s="16">
        <v>14468</v>
      </c>
    </row>
    <row r="26" spans="1:5" ht="15.5" x14ac:dyDescent="0.35">
      <c r="A26" s="25" t="s">
        <v>322</v>
      </c>
      <c r="B26" s="14"/>
      <c r="D26" s="16">
        <v>-33982</v>
      </c>
    </row>
    <row r="27" spans="1:5" ht="15.5" x14ac:dyDescent="0.35">
      <c r="A27" s="24"/>
      <c r="B27" s="14"/>
      <c r="C27" s="16"/>
      <c r="D27" s="16"/>
      <c r="E27" s="16"/>
    </row>
    <row r="28" spans="1:5" ht="15.5" x14ac:dyDescent="0.35">
      <c r="A28" s="24" t="s">
        <v>186</v>
      </c>
      <c r="B28" s="69" t="s">
        <v>85</v>
      </c>
      <c r="C28" s="70">
        <v>813775</v>
      </c>
      <c r="D28" s="70">
        <f>34905+1608+67319</f>
        <v>103832</v>
      </c>
      <c r="E28" s="70">
        <f>+C28+D28</f>
        <v>917607</v>
      </c>
    </row>
    <row r="29" spans="1:5" ht="15.5" x14ac:dyDescent="0.35">
      <c r="A29" s="25" t="s">
        <v>12</v>
      </c>
      <c r="B29" s="14"/>
      <c r="C29" s="16"/>
      <c r="D29" s="16"/>
      <c r="E29" s="16"/>
    </row>
    <row r="30" spans="1:5" ht="15.5" x14ac:dyDescent="0.35">
      <c r="A30" s="25" t="s">
        <v>94</v>
      </c>
      <c r="B30" s="14"/>
      <c r="C30" s="16">
        <v>276902</v>
      </c>
      <c r="D30" s="67"/>
    </row>
    <row r="31" spans="1:5" ht="15.5" x14ac:dyDescent="0.35">
      <c r="A31" s="25" t="s">
        <v>95</v>
      </c>
      <c r="B31" s="17"/>
      <c r="C31" s="16">
        <v>88972</v>
      </c>
      <c r="D31" s="67"/>
    </row>
    <row r="32" spans="1:5" ht="15.5" x14ac:dyDescent="0.35">
      <c r="A32" s="25" t="s">
        <v>188</v>
      </c>
      <c r="B32" s="17"/>
      <c r="C32" s="16">
        <v>964</v>
      </c>
      <c r="D32" s="67"/>
    </row>
    <row r="33" spans="1:7" ht="15.5" x14ac:dyDescent="0.35">
      <c r="A33" s="25" t="s">
        <v>187</v>
      </c>
      <c r="B33" s="17"/>
      <c r="C33" s="16">
        <v>446937</v>
      </c>
      <c r="D33" s="16"/>
    </row>
    <row r="34" spans="1:7" ht="15.5" x14ac:dyDescent="0.35">
      <c r="A34" s="25" t="s">
        <v>318</v>
      </c>
      <c r="B34" s="17"/>
      <c r="D34" s="16">
        <v>1608</v>
      </c>
    </row>
    <row r="35" spans="1:7" ht="15.5" x14ac:dyDescent="0.35">
      <c r="A35" s="25" t="s">
        <v>320</v>
      </c>
      <c r="B35" s="17"/>
      <c r="D35" s="16">
        <v>34905</v>
      </c>
    </row>
    <row r="36" spans="1:7" ht="15.5" x14ac:dyDescent="0.35">
      <c r="A36" s="25" t="s">
        <v>321</v>
      </c>
      <c r="B36" s="17"/>
      <c r="D36" s="16">
        <v>67319</v>
      </c>
    </row>
    <row r="37" spans="1:7" ht="15.5" x14ac:dyDescent="0.35">
      <c r="A37" s="25"/>
      <c r="B37" s="14"/>
      <c r="C37" s="16"/>
      <c r="D37" s="16"/>
      <c r="E37" s="16"/>
    </row>
    <row r="38" spans="1:7" ht="15.5" x14ac:dyDescent="0.35">
      <c r="A38" s="24" t="s">
        <v>207</v>
      </c>
      <c r="B38" s="69" t="s">
        <v>209</v>
      </c>
      <c r="C38" s="70">
        <v>925982</v>
      </c>
      <c r="D38" s="70">
        <v>0</v>
      </c>
      <c r="E38" s="70">
        <f>+C38+D38</f>
        <v>925982</v>
      </c>
    </row>
    <row r="39" spans="1:7" ht="15.5" x14ac:dyDescent="0.35">
      <c r="A39" s="25" t="s">
        <v>17</v>
      </c>
      <c r="B39" s="14"/>
      <c r="C39" s="17"/>
      <c r="D39" s="17"/>
      <c r="E39" s="16"/>
    </row>
    <row r="40" spans="1:7" ht="15.5" x14ac:dyDescent="0.35">
      <c r="A40" s="25" t="s">
        <v>208</v>
      </c>
      <c r="B40" s="14"/>
      <c r="C40" s="16"/>
      <c r="D40" s="16"/>
    </row>
    <row r="41" spans="1:7" ht="15.5" x14ac:dyDescent="0.35">
      <c r="A41" s="25" t="s">
        <v>305</v>
      </c>
      <c r="B41" s="14"/>
      <c r="C41" s="16"/>
      <c r="D41" s="16"/>
    </row>
    <row r="42" spans="1:7" ht="15.5" x14ac:dyDescent="0.35">
      <c r="A42" s="25"/>
      <c r="B42" s="14"/>
      <c r="C42" s="16"/>
      <c r="D42" s="16"/>
      <c r="E42" s="16"/>
    </row>
    <row r="43" spans="1:7" ht="15.5" x14ac:dyDescent="0.35">
      <c r="A43" s="24" t="s">
        <v>282</v>
      </c>
      <c r="B43" s="69" t="s">
        <v>280</v>
      </c>
      <c r="C43" s="70">
        <v>612603</v>
      </c>
      <c r="D43" s="70">
        <v>0</v>
      </c>
      <c r="E43" s="70">
        <f>+C43+D43</f>
        <v>612603</v>
      </c>
    </row>
    <row r="44" spans="1:7" ht="15.5" x14ac:dyDescent="0.35">
      <c r="A44" s="25" t="s">
        <v>17</v>
      </c>
      <c r="B44" s="14"/>
      <c r="C44" s="17"/>
      <c r="D44" s="17"/>
      <c r="E44" s="16"/>
    </row>
    <row r="45" spans="1:7" ht="15.5" x14ac:dyDescent="0.35">
      <c r="A45" s="25" t="s">
        <v>281</v>
      </c>
      <c r="B45" s="14"/>
      <c r="C45" s="16"/>
      <c r="D45" s="16"/>
    </row>
    <row r="46" spans="1:7" ht="15.5" x14ac:dyDescent="0.35">
      <c r="A46" s="26"/>
      <c r="B46" s="2"/>
      <c r="C46" s="7"/>
      <c r="D46" s="6"/>
      <c r="E46" s="6"/>
    </row>
    <row r="47" spans="1:7" ht="16" thickBot="1" x14ac:dyDescent="0.4">
      <c r="A47" s="24" t="s">
        <v>6</v>
      </c>
      <c r="B47" s="2"/>
      <c r="C47" s="7"/>
      <c r="D47" s="6"/>
      <c r="E47" s="8">
        <f>SUM(E28,E21,E15,E9, E38, E43)</f>
        <v>9692421</v>
      </c>
    </row>
    <row r="48" spans="1:7" ht="16" thickTop="1" x14ac:dyDescent="0.35">
      <c r="A48" s="2" t="s">
        <v>32</v>
      </c>
      <c r="B48" s="2"/>
      <c r="C48" s="7"/>
      <c r="D48" s="19" t="s">
        <v>18</v>
      </c>
      <c r="E48" s="7"/>
      <c r="G48" s="20"/>
    </row>
    <row r="49" spans="1:7" ht="15.5" x14ac:dyDescent="0.35">
      <c r="A49" s="28" t="s">
        <v>7</v>
      </c>
      <c r="B49" s="42">
        <f ca="1">TODAY()</f>
        <v>44084</v>
      </c>
      <c r="C49" s="7"/>
      <c r="D49" s="29">
        <f>D9+D15+D21+D28+D38+D43</f>
        <v>16076</v>
      </c>
      <c r="E49" s="7"/>
      <c r="G49" s="1"/>
    </row>
    <row r="50" spans="1:7" ht="16.5" customHeight="1" x14ac:dyDescent="0.35">
      <c r="A50" s="2" t="s">
        <v>172</v>
      </c>
      <c r="B50" s="2"/>
      <c r="C50" s="7"/>
      <c r="D50" s="7"/>
      <c r="E50" s="7"/>
    </row>
    <row r="51" spans="1:7" ht="15.5" x14ac:dyDescent="0.35">
      <c r="A51" s="2" t="s">
        <v>33</v>
      </c>
      <c r="B51" s="2"/>
      <c r="C51" s="7"/>
      <c r="D51" s="7"/>
      <c r="E51" s="7"/>
    </row>
    <row r="52" spans="1:7" x14ac:dyDescent="0.35">
      <c r="A52" s="75" t="s">
        <v>329</v>
      </c>
      <c r="C52" s="1"/>
      <c r="D52" s="1"/>
      <c r="E52" s="1"/>
    </row>
    <row r="53" spans="1:7" x14ac:dyDescent="0.35">
      <c r="A53" s="76" t="s">
        <v>218</v>
      </c>
      <c r="C53" s="1"/>
      <c r="D53" s="1"/>
      <c r="E53" s="1"/>
    </row>
    <row r="54" spans="1:7" x14ac:dyDescent="0.35">
      <c r="C54" s="1"/>
      <c r="D54" s="1"/>
      <c r="E54" s="1"/>
    </row>
    <row r="55" spans="1:7" x14ac:dyDescent="0.35">
      <c r="C55" s="1"/>
      <c r="D55" s="1"/>
      <c r="E55" s="1"/>
    </row>
    <row r="56" spans="1:7" x14ac:dyDescent="0.35">
      <c r="C56" s="1"/>
      <c r="D56" s="1"/>
      <c r="E56" s="1"/>
    </row>
    <row r="57" spans="1:7" x14ac:dyDescent="0.35">
      <c r="C57" s="1"/>
      <c r="D57" s="1"/>
      <c r="E57" s="1"/>
    </row>
    <row r="58" spans="1:7" x14ac:dyDescent="0.35">
      <c r="C58" s="1"/>
      <c r="D58" s="1"/>
      <c r="E58" s="1"/>
    </row>
    <row r="59" spans="1:7" x14ac:dyDescent="0.35">
      <c r="C59" s="1"/>
      <c r="D59" s="1"/>
      <c r="E59" s="1"/>
    </row>
    <row r="60" spans="1:7" x14ac:dyDescent="0.35">
      <c r="C60" s="1"/>
      <c r="D60" s="1"/>
      <c r="E60" s="1"/>
    </row>
    <row r="61" spans="1:7" x14ac:dyDescent="0.35">
      <c r="C61" s="1"/>
      <c r="D61" s="1"/>
      <c r="E61" s="1"/>
    </row>
    <row r="62" spans="1:7" x14ac:dyDescent="0.35">
      <c r="C62" s="1"/>
      <c r="D62" s="1"/>
      <c r="E62" s="1"/>
    </row>
    <row r="63" spans="1:7" x14ac:dyDescent="0.35">
      <c r="C63" s="1"/>
      <c r="D63" s="1"/>
      <c r="E63" s="1"/>
    </row>
    <row r="64" spans="1:7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  <row r="164" spans="3:5" x14ac:dyDescent="0.35">
      <c r="C164" s="1"/>
      <c r="D164" s="1"/>
      <c r="E164" s="1"/>
    </row>
    <row r="165" spans="3:5" x14ac:dyDescent="0.35">
      <c r="C165" s="1"/>
      <c r="D165" s="1"/>
      <c r="E165" s="1"/>
    </row>
    <row r="166" spans="3:5" x14ac:dyDescent="0.35">
      <c r="C166" s="1"/>
      <c r="D166" s="1"/>
      <c r="E166" s="1"/>
    </row>
    <row r="167" spans="3:5" x14ac:dyDescent="0.35">
      <c r="C167" s="1"/>
      <c r="D167" s="1"/>
      <c r="E167" s="1"/>
    </row>
    <row r="168" spans="3:5" x14ac:dyDescent="0.35">
      <c r="C168" s="1"/>
      <c r="D168" s="1"/>
      <c r="E168" s="1"/>
    </row>
    <row r="169" spans="3:5" x14ac:dyDescent="0.35">
      <c r="C169" s="1"/>
      <c r="D169" s="1"/>
      <c r="E169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</sheetPr>
  <dimension ref="A1:G168"/>
  <sheetViews>
    <sheetView topLeftCell="A19" zoomScaleNormal="100" workbookViewId="0">
      <selection activeCell="E45" sqref="E45"/>
    </sheetView>
  </sheetViews>
  <sheetFormatPr defaultRowHeight="14.5" x14ac:dyDescent="0.35"/>
  <cols>
    <col min="1" max="1" width="34.81640625" customWidth="1"/>
    <col min="2" max="2" width="22.81640625" customWidth="1"/>
    <col min="3" max="3" width="15.26953125" customWidth="1"/>
    <col min="4" max="4" width="13.81640625" customWidth="1"/>
    <col min="5" max="5" width="27.54296875" bestFit="1" customWidth="1"/>
    <col min="7" max="7" width="11.7265625" bestFit="1" customWidth="1"/>
  </cols>
  <sheetData>
    <row r="1" spans="1:5" ht="15" x14ac:dyDescent="0.35">
      <c r="A1" s="21" t="s">
        <v>0</v>
      </c>
      <c r="B1" s="17"/>
      <c r="C1" s="17"/>
      <c r="D1" s="17"/>
      <c r="E1" s="17"/>
    </row>
    <row r="2" spans="1:5" ht="15.5" x14ac:dyDescent="0.35">
      <c r="A2" s="31" t="s">
        <v>312</v>
      </c>
      <c r="B2" s="37"/>
      <c r="C2" s="37"/>
      <c r="D2" s="37"/>
      <c r="E2" s="37"/>
    </row>
    <row r="3" spans="1:5" ht="15.5" x14ac:dyDescent="0.35">
      <c r="A3" s="31" t="s">
        <v>34</v>
      </c>
      <c r="B3" s="37"/>
      <c r="C3" s="37"/>
      <c r="D3" s="37"/>
      <c r="E3" s="66"/>
    </row>
    <row r="4" spans="1:5" ht="15.5" x14ac:dyDescent="0.35">
      <c r="A4" s="31" t="s">
        <v>28</v>
      </c>
      <c r="B4" s="37"/>
      <c r="C4" s="37"/>
      <c r="D4" s="37"/>
      <c r="E4" s="66" t="s">
        <v>330</v>
      </c>
    </row>
    <row r="5" spans="1:5" ht="15.5" x14ac:dyDescent="0.35">
      <c r="A5" s="44" t="s">
        <v>148</v>
      </c>
      <c r="B5" s="37"/>
      <c r="C5" s="37"/>
      <c r="D5" s="37"/>
      <c r="E5" s="66" t="s">
        <v>44</v>
      </c>
    </row>
    <row r="6" spans="1:5" ht="20.25" customHeight="1" x14ac:dyDescent="0.35">
      <c r="A6" s="31" t="s">
        <v>35</v>
      </c>
      <c r="B6" s="37"/>
      <c r="C6" s="37"/>
      <c r="D6" s="37"/>
      <c r="E6" s="37"/>
    </row>
    <row r="7" spans="1:5" ht="29.25" customHeight="1" x14ac:dyDescent="0.35">
      <c r="A7" s="82" t="s">
        <v>1</v>
      </c>
      <c r="B7" s="82" t="s">
        <v>2</v>
      </c>
      <c r="C7" s="83" t="s">
        <v>3</v>
      </c>
      <c r="D7" s="84" t="s">
        <v>4</v>
      </c>
      <c r="E7" s="83" t="s">
        <v>5</v>
      </c>
    </row>
    <row r="8" spans="1:5" ht="29.25" customHeight="1" x14ac:dyDescent="0.35">
      <c r="A8" s="39"/>
      <c r="B8" s="39"/>
      <c r="C8" s="40"/>
      <c r="D8" s="39"/>
      <c r="E8" s="40"/>
    </row>
    <row r="9" spans="1:5" ht="15.5" x14ac:dyDescent="0.35">
      <c r="A9" s="24" t="s">
        <v>118</v>
      </c>
      <c r="B9" s="69" t="s">
        <v>78</v>
      </c>
      <c r="C9" s="70">
        <v>2301614</v>
      </c>
      <c r="D9" s="70">
        <v>0</v>
      </c>
      <c r="E9" s="71">
        <f>+D9+C9</f>
        <v>2301614</v>
      </c>
    </row>
    <row r="10" spans="1:5" ht="15.5" x14ac:dyDescent="0.35">
      <c r="A10" s="25" t="s">
        <v>11</v>
      </c>
      <c r="B10" s="14"/>
      <c r="C10" s="16"/>
      <c r="D10" s="16"/>
      <c r="E10" s="12"/>
    </row>
    <row r="11" spans="1:5" ht="15.5" x14ac:dyDescent="0.35">
      <c r="A11" s="25" t="s">
        <v>91</v>
      </c>
      <c r="B11" s="14"/>
      <c r="C11" s="16"/>
      <c r="D11" s="16"/>
      <c r="E11" s="12"/>
    </row>
    <row r="12" spans="1:5" ht="15.5" x14ac:dyDescent="0.35">
      <c r="A12" s="25" t="s">
        <v>171</v>
      </c>
      <c r="B12" s="14"/>
      <c r="C12" s="16"/>
      <c r="D12" s="16"/>
      <c r="E12" s="12"/>
    </row>
    <row r="13" spans="1:5" ht="15.5" x14ac:dyDescent="0.35">
      <c r="A13" s="25"/>
      <c r="B13" s="14"/>
      <c r="C13" s="16"/>
      <c r="D13" s="16"/>
      <c r="E13" s="12"/>
    </row>
    <row r="14" spans="1:5" ht="15.5" x14ac:dyDescent="0.35">
      <c r="A14" s="24" t="s">
        <v>119</v>
      </c>
      <c r="B14" s="69" t="s">
        <v>79</v>
      </c>
      <c r="C14" s="70">
        <v>2187857</v>
      </c>
      <c r="D14" s="70">
        <v>0</v>
      </c>
      <c r="E14" s="71">
        <f t="shared" ref="E14:E19" si="0">+D14+C14</f>
        <v>2187857</v>
      </c>
    </row>
    <row r="15" spans="1:5" ht="15.5" x14ac:dyDescent="0.35">
      <c r="A15" s="25" t="s">
        <v>15</v>
      </c>
      <c r="B15" s="14"/>
      <c r="C15" s="17"/>
      <c r="D15" s="17"/>
      <c r="E15" s="12"/>
    </row>
    <row r="16" spans="1:5" ht="15.5" x14ac:dyDescent="0.35">
      <c r="A16" s="25" t="s">
        <v>96</v>
      </c>
      <c r="B16" s="14"/>
      <c r="C16" s="12">
        <v>345424</v>
      </c>
      <c r="D16" s="17"/>
    </row>
    <row r="17" spans="1:7" ht="15.5" x14ac:dyDescent="0.35">
      <c r="A17" s="25" t="s">
        <v>178</v>
      </c>
      <c r="B17" s="14"/>
      <c r="C17" s="12">
        <v>1842433</v>
      </c>
      <c r="D17" s="17"/>
    </row>
    <row r="18" spans="1:7" ht="15.5" x14ac:dyDescent="0.35">
      <c r="A18" s="25"/>
      <c r="B18" s="14"/>
      <c r="C18" s="17"/>
      <c r="D18" s="17"/>
      <c r="E18" s="12"/>
    </row>
    <row r="19" spans="1:7" ht="15.5" x14ac:dyDescent="0.35">
      <c r="A19" s="24" t="s">
        <v>120</v>
      </c>
      <c r="B19" s="69" t="s">
        <v>80</v>
      </c>
      <c r="C19" s="70">
        <v>2075786</v>
      </c>
      <c r="D19" s="70">
        <v>12334</v>
      </c>
      <c r="E19" s="71">
        <f t="shared" si="0"/>
        <v>2088120</v>
      </c>
    </row>
    <row r="20" spans="1:7" ht="15.5" x14ac:dyDescent="0.35">
      <c r="A20" s="25" t="s">
        <v>17</v>
      </c>
      <c r="B20" s="14"/>
      <c r="C20" s="18"/>
      <c r="D20" s="18"/>
      <c r="E20" s="13"/>
    </row>
    <row r="21" spans="1:7" ht="15.5" x14ac:dyDescent="0.35">
      <c r="A21" s="25" t="s">
        <v>96</v>
      </c>
      <c r="B21" s="14"/>
      <c r="C21" s="16">
        <v>361205</v>
      </c>
      <c r="D21" s="16"/>
    </row>
    <row r="22" spans="1:7" ht="15.5" x14ac:dyDescent="0.35">
      <c r="A22" s="25" t="s">
        <v>178</v>
      </c>
      <c r="B22" s="14"/>
      <c r="C22" s="16">
        <v>1714581</v>
      </c>
      <c r="D22" s="16"/>
    </row>
    <row r="23" spans="1:7" ht="15.5" x14ac:dyDescent="0.35">
      <c r="A23" s="25" t="s">
        <v>317</v>
      </c>
      <c r="B23" s="14"/>
      <c r="C23" s="16"/>
      <c r="D23" s="16">
        <v>12334</v>
      </c>
    </row>
    <row r="24" spans="1:7" ht="15.5" x14ac:dyDescent="0.35">
      <c r="A24" s="24"/>
      <c r="B24" s="14"/>
      <c r="C24" s="16"/>
      <c r="D24" s="16"/>
      <c r="E24" s="16"/>
    </row>
    <row r="25" spans="1:7" ht="15.5" x14ac:dyDescent="0.35">
      <c r="A25" s="24" t="s">
        <v>121</v>
      </c>
      <c r="B25" s="69" t="s">
        <v>81</v>
      </c>
      <c r="C25" s="70">
        <v>729472</v>
      </c>
      <c r="D25" s="70">
        <v>1370</v>
      </c>
      <c r="E25" s="70">
        <f>+C25+D25</f>
        <v>730842</v>
      </c>
    </row>
    <row r="26" spans="1:7" ht="15.5" x14ac:dyDescent="0.35">
      <c r="A26" s="25" t="s">
        <v>12</v>
      </c>
      <c r="B26" s="14"/>
      <c r="C26" s="16"/>
      <c r="D26" s="16"/>
      <c r="E26" s="16"/>
    </row>
    <row r="27" spans="1:7" ht="15.5" x14ac:dyDescent="0.35">
      <c r="A27" s="25" t="s">
        <v>102</v>
      </c>
      <c r="B27" s="14"/>
      <c r="C27" s="16">
        <v>254848</v>
      </c>
      <c r="D27" s="16"/>
    </row>
    <row r="28" spans="1:7" ht="15.5" x14ac:dyDescent="0.35">
      <c r="A28" s="25" t="s">
        <v>103</v>
      </c>
      <c r="B28" s="17"/>
      <c r="C28" s="16">
        <v>78514</v>
      </c>
      <c r="D28" s="16"/>
    </row>
    <row r="29" spans="1:7" ht="15.5" x14ac:dyDescent="0.35">
      <c r="A29" s="25" t="s">
        <v>191</v>
      </c>
      <c r="B29" s="17"/>
      <c r="C29" s="16">
        <v>886</v>
      </c>
      <c r="D29" s="16"/>
    </row>
    <row r="30" spans="1:7" ht="15.5" x14ac:dyDescent="0.35">
      <c r="A30" s="25" t="s">
        <v>190</v>
      </c>
      <c r="B30" s="17"/>
      <c r="C30" s="16">
        <v>395224</v>
      </c>
      <c r="D30" s="16"/>
    </row>
    <row r="31" spans="1:7" ht="15.5" x14ac:dyDescent="0.35">
      <c r="A31" s="25" t="s">
        <v>317</v>
      </c>
      <c r="B31" s="17"/>
      <c r="C31" s="16"/>
      <c r="D31" s="16">
        <v>1370</v>
      </c>
    </row>
    <row r="32" spans="1:7" ht="15.5" x14ac:dyDescent="0.35">
      <c r="A32" s="24"/>
      <c r="B32" s="14"/>
      <c r="C32" s="16"/>
      <c r="D32" s="16"/>
      <c r="E32" s="16"/>
      <c r="G32" s="1"/>
    </row>
    <row r="33" spans="1:7" ht="15.5" x14ac:dyDescent="0.35">
      <c r="A33" s="24" t="s">
        <v>122</v>
      </c>
      <c r="B33" s="69" t="s">
        <v>105</v>
      </c>
      <c r="C33" s="70">
        <v>789476</v>
      </c>
      <c r="D33" s="70">
        <v>0</v>
      </c>
      <c r="E33" s="70">
        <f>+D33+C33</f>
        <v>789476</v>
      </c>
      <c r="G33" s="1"/>
    </row>
    <row r="34" spans="1:7" ht="15.5" x14ac:dyDescent="0.35">
      <c r="A34" s="25" t="s">
        <v>17</v>
      </c>
      <c r="B34" s="14"/>
      <c r="C34" s="17"/>
      <c r="D34" s="17"/>
      <c r="E34" s="16"/>
      <c r="G34" s="1"/>
    </row>
    <row r="35" spans="1:7" ht="15.5" x14ac:dyDescent="0.35">
      <c r="A35" s="25" t="s">
        <v>269</v>
      </c>
      <c r="B35" s="14"/>
      <c r="C35" s="16">
        <v>122797</v>
      </c>
      <c r="D35" s="16"/>
      <c r="G35" s="1"/>
    </row>
    <row r="36" spans="1:7" ht="15.5" x14ac:dyDescent="0.35">
      <c r="A36" s="25" t="s">
        <v>178</v>
      </c>
      <c r="B36" s="14"/>
      <c r="C36" s="16">
        <v>599537</v>
      </c>
      <c r="D36" s="16"/>
      <c r="G36" s="1"/>
    </row>
    <row r="37" spans="1:7" ht="15.5" x14ac:dyDescent="0.35">
      <c r="A37" s="25" t="s">
        <v>270</v>
      </c>
      <c r="B37" s="14"/>
      <c r="C37" s="16">
        <v>67142</v>
      </c>
      <c r="D37" s="16"/>
      <c r="G37" s="1"/>
    </row>
    <row r="38" spans="1:7" ht="15.5" x14ac:dyDescent="0.35">
      <c r="A38" s="24"/>
      <c r="B38" s="14"/>
      <c r="C38" s="16"/>
      <c r="D38" s="16"/>
      <c r="E38" s="16"/>
      <c r="G38" s="1"/>
    </row>
    <row r="39" spans="1:7" ht="15.5" x14ac:dyDescent="0.35">
      <c r="A39" s="24" t="s">
        <v>123</v>
      </c>
      <c r="B39" s="69" t="s">
        <v>104</v>
      </c>
      <c r="C39" s="70">
        <v>1750000</v>
      </c>
      <c r="D39" s="70">
        <v>0</v>
      </c>
      <c r="E39" s="70">
        <f>+C39+D39</f>
        <v>1750000</v>
      </c>
      <c r="G39" s="1"/>
    </row>
    <row r="40" spans="1:7" ht="15.5" x14ac:dyDescent="0.35">
      <c r="A40" s="25" t="s">
        <v>12</v>
      </c>
      <c r="B40" s="14"/>
      <c r="C40" s="17"/>
      <c r="D40" s="17"/>
      <c r="E40" s="16"/>
      <c r="G40" s="1"/>
    </row>
    <row r="41" spans="1:7" ht="15.5" x14ac:dyDescent="0.35">
      <c r="A41" s="25" t="s">
        <v>99</v>
      </c>
      <c r="B41" s="14"/>
      <c r="C41" s="16"/>
      <c r="D41" s="16"/>
      <c r="E41" s="16"/>
      <c r="G41" s="1"/>
    </row>
    <row r="42" spans="1:7" ht="15.5" x14ac:dyDescent="0.35">
      <c r="A42" s="24"/>
      <c r="B42" s="14"/>
      <c r="C42" s="16"/>
      <c r="D42" s="16"/>
      <c r="E42" s="16"/>
      <c r="G42" s="1"/>
    </row>
    <row r="43" spans="1:7" ht="15.5" x14ac:dyDescent="0.35">
      <c r="A43" s="37"/>
      <c r="B43" s="2"/>
      <c r="C43" s="7"/>
      <c r="D43" s="6"/>
      <c r="E43" s="6"/>
    </row>
    <row r="44" spans="1:7" ht="15.5" x14ac:dyDescent="0.35">
      <c r="A44" s="2"/>
      <c r="B44" s="2"/>
      <c r="C44" s="7"/>
      <c r="D44" s="6"/>
      <c r="E44" s="6"/>
    </row>
    <row r="45" spans="1:7" ht="16" thickBot="1" x14ac:dyDescent="0.4">
      <c r="A45" s="24" t="s">
        <v>6</v>
      </c>
      <c r="B45" s="2"/>
      <c r="C45" s="7"/>
      <c r="D45" s="6"/>
      <c r="E45" s="8">
        <f>SUM(E39,E33,E25,E19,E14,E9)</f>
        <v>9847909</v>
      </c>
      <c r="G45" s="1"/>
    </row>
    <row r="46" spans="1:7" ht="16" thickTop="1" x14ac:dyDescent="0.35">
      <c r="A46" s="2" t="s">
        <v>23</v>
      </c>
      <c r="B46" s="2"/>
      <c r="C46" s="7"/>
      <c r="D46" s="19" t="s">
        <v>18</v>
      </c>
      <c r="E46" s="7"/>
      <c r="G46" s="1"/>
    </row>
    <row r="47" spans="1:7" ht="15.5" x14ac:dyDescent="0.35">
      <c r="A47" s="28" t="s">
        <v>7</v>
      </c>
      <c r="B47" s="42">
        <f ca="1">TODAY()</f>
        <v>44084</v>
      </c>
      <c r="C47" s="7"/>
      <c r="D47" s="29">
        <f>SUM(D19,D25,D9,D14,D33,D39)</f>
        <v>13704</v>
      </c>
      <c r="E47" s="7"/>
    </row>
    <row r="48" spans="1:7" ht="15.5" x14ac:dyDescent="0.35">
      <c r="A48" s="2" t="s">
        <v>172</v>
      </c>
      <c r="B48" s="2"/>
      <c r="C48" s="7"/>
      <c r="D48" s="7"/>
      <c r="E48" s="7"/>
    </row>
    <row r="49" spans="1:5" ht="15.5" x14ac:dyDescent="0.35">
      <c r="A49" s="2" t="s">
        <v>8</v>
      </c>
      <c r="B49" s="2"/>
      <c r="C49" s="7"/>
      <c r="D49" s="7"/>
      <c r="E49" s="7"/>
    </row>
    <row r="50" spans="1:5" x14ac:dyDescent="0.35">
      <c r="A50" s="75" t="s">
        <v>331</v>
      </c>
      <c r="C50" s="1"/>
      <c r="D50" s="1"/>
      <c r="E50" s="1"/>
    </row>
    <row r="51" spans="1:5" x14ac:dyDescent="0.35">
      <c r="A51" s="76" t="s">
        <v>218</v>
      </c>
      <c r="C51" s="1"/>
      <c r="D51" s="1"/>
      <c r="E51" s="1"/>
    </row>
    <row r="52" spans="1:5" x14ac:dyDescent="0.35">
      <c r="C52" s="1"/>
      <c r="D52" s="1"/>
      <c r="E52" s="1"/>
    </row>
    <row r="53" spans="1:5" x14ac:dyDescent="0.35">
      <c r="C53" s="1"/>
      <c r="D53" s="1"/>
      <c r="E53" s="1"/>
    </row>
    <row r="54" spans="1:5" x14ac:dyDescent="0.35">
      <c r="C54" s="1"/>
      <c r="D54" s="1"/>
      <c r="E54" s="1"/>
    </row>
    <row r="55" spans="1:5" x14ac:dyDescent="0.35">
      <c r="C55" s="1"/>
      <c r="D55" s="1"/>
      <c r="E55" s="1"/>
    </row>
    <row r="56" spans="1:5" x14ac:dyDescent="0.35">
      <c r="C56" s="1"/>
      <c r="D56" s="1"/>
      <c r="E56" s="1"/>
    </row>
    <row r="57" spans="1:5" x14ac:dyDescent="0.35">
      <c r="C57" s="1"/>
      <c r="D57" s="1"/>
      <c r="E57" s="1"/>
    </row>
    <row r="58" spans="1:5" x14ac:dyDescent="0.35">
      <c r="C58" s="1"/>
      <c r="D58" s="1"/>
      <c r="E58" s="1"/>
    </row>
    <row r="59" spans="1:5" x14ac:dyDescent="0.35">
      <c r="C59" s="1"/>
      <c r="D59" s="1"/>
      <c r="E59" s="1"/>
    </row>
    <row r="60" spans="1:5" x14ac:dyDescent="0.35">
      <c r="C60" s="1"/>
      <c r="D60" s="1"/>
      <c r="E60" s="1"/>
    </row>
    <row r="61" spans="1:5" x14ac:dyDescent="0.35">
      <c r="C61" s="1"/>
      <c r="D61" s="1"/>
      <c r="E61" s="1"/>
    </row>
    <row r="62" spans="1:5" x14ac:dyDescent="0.35">
      <c r="C62" s="1"/>
      <c r="D62" s="1"/>
      <c r="E62" s="1"/>
    </row>
    <row r="63" spans="1:5" x14ac:dyDescent="0.35">
      <c r="C63" s="1"/>
      <c r="D63" s="1"/>
      <c r="E63" s="1"/>
    </row>
    <row r="64" spans="1:5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  <row r="164" spans="3:5" x14ac:dyDescent="0.35">
      <c r="C164" s="1"/>
      <c r="D164" s="1"/>
      <c r="E164" s="1"/>
    </row>
    <row r="165" spans="3:5" x14ac:dyDescent="0.35">
      <c r="C165" s="1"/>
      <c r="D165" s="1"/>
      <c r="E165" s="1"/>
    </row>
    <row r="166" spans="3:5" x14ac:dyDescent="0.35">
      <c r="C166" s="1"/>
      <c r="D166" s="1"/>
      <c r="E166" s="1"/>
    </row>
    <row r="167" spans="3:5" x14ac:dyDescent="0.35">
      <c r="C167" s="1"/>
      <c r="D167" s="1"/>
      <c r="E167" s="1"/>
    </row>
    <row r="168" spans="3:5" x14ac:dyDescent="0.35">
      <c r="C168" s="1"/>
      <c r="D168" s="1"/>
      <c r="E168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  <pageSetUpPr fitToPage="1"/>
  </sheetPr>
  <dimension ref="A1:G126"/>
  <sheetViews>
    <sheetView topLeftCell="A28" zoomScaleNormal="100" workbookViewId="0">
      <selection activeCell="C56" sqref="C56"/>
    </sheetView>
  </sheetViews>
  <sheetFormatPr defaultRowHeight="14.5" x14ac:dyDescent="0.35"/>
  <cols>
    <col min="1" max="1" width="43" customWidth="1"/>
    <col min="2" max="2" width="15.81640625" customWidth="1"/>
    <col min="3" max="3" width="15.26953125" customWidth="1"/>
    <col min="4" max="4" width="13.81640625" customWidth="1"/>
    <col min="5" max="5" width="27.54296875" bestFit="1" customWidth="1"/>
    <col min="7" max="7" width="11.7265625" bestFit="1" customWidth="1"/>
  </cols>
  <sheetData>
    <row r="1" spans="1:7" ht="15" x14ac:dyDescent="0.35">
      <c r="A1" s="21" t="s">
        <v>0</v>
      </c>
    </row>
    <row r="2" spans="1:7" ht="15.5" x14ac:dyDescent="0.35">
      <c r="A2" s="31" t="s">
        <v>36</v>
      </c>
      <c r="B2" s="2"/>
      <c r="C2" s="2"/>
      <c r="D2" s="2"/>
      <c r="E2" s="2"/>
    </row>
    <row r="3" spans="1:7" ht="15.5" x14ac:dyDescent="0.35">
      <c r="A3" s="31" t="s">
        <v>223</v>
      </c>
      <c r="B3" s="2"/>
      <c r="C3" s="2"/>
      <c r="D3" s="2"/>
      <c r="E3" s="2"/>
    </row>
    <row r="4" spans="1:7" ht="15.5" x14ac:dyDescent="0.35">
      <c r="A4" s="48" t="s">
        <v>285</v>
      </c>
      <c r="B4" s="2"/>
      <c r="C4" s="2"/>
      <c r="D4" s="2"/>
      <c r="E4" s="66" t="s">
        <v>332</v>
      </c>
    </row>
    <row r="5" spans="1:7" ht="15.5" x14ac:dyDescent="0.35">
      <c r="A5" s="31" t="s">
        <v>181</v>
      </c>
      <c r="B5" s="2"/>
      <c r="C5" s="2"/>
      <c r="D5" s="2"/>
      <c r="E5" s="66" t="s">
        <v>44</v>
      </c>
    </row>
    <row r="6" spans="1:7" ht="15.5" x14ac:dyDescent="0.35">
      <c r="A6" s="31"/>
      <c r="B6" s="2"/>
      <c r="C6" s="2"/>
      <c r="D6" s="2"/>
      <c r="E6" s="2"/>
    </row>
    <row r="7" spans="1:7" ht="29.25" customHeight="1" x14ac:dyDescent="0.35">
      <c r="A7" s="79" t="s">
        <v>1</v>
      </c>
      <c r="B7" s="79" t="s">
        <v>2</v>
      </c>
      <c r="C7" s="80" t="s">
        <v>3</v>
      </c>
      <c r="D7" s="81" t="s">
        <v>4</v>
      </c>
      <c r="E7" s="80" t="s">
        <v>5</v>
      </c>
    </row>
    <row r="8" spans="1:7" ht="29.25" customHeight="1" x14ac:dyDescent="0.35">
      <c r="A8" s="49"/>
      <c r="B8" s="49"/>
      <c r="C8" s="50"/>
      <c r="D8" s="51"/>
      <c r="E8" s="50"/>
    </row>
    <row r="9" spans="1:7" ht="15.5" x14ac:dyDescent="0.35">
      <c r="A9" s="24" t="s">
        <v>124</v>
      </c>
      <c r="B9" s="69" t="s">
        <v>75</v>
      </c>
      <c r="C9" s="70">
        <v>1412005</v>
      </c>
      <c r="D9" s="70">
        <v>0</v>
      </c>
      <c r="E9" s="71">
        <f>+D9+C9</f>
        <v>1412005</v>
      </c>
    </row>
    <row r="10" spans="1:7" ht="15.5" x14ac:dyDescent="0.35">
      <c r="A10" s="25" t="s">
        <v>11</v>
      </c>
      <c r="B10" s="14"/>
      <c r="C10" s="16"/>
      <c r="D10" s="16"/>
      <c r="E10" s="12"/>
    </row>
    <row r="11" spans="1:7" ht="15.5" x14ac:dyDescent="0.35">
      <c r="A11" s="25" t="s">
        <v>91</v>
      </c>
      <c r="B11" s="14"/>
      <c r="C11" s="12">
        <v>1407107</v>
      </c>
      <c r="D11" s="16"/>
    </row>
    <row r="12" spans="1:7" ht="15.5" x14ac:dyDescent="0.35">
      <c r="A12" s="25" t="s">
        <v>171</v>
      </c>
      <c r="B12" s="14"/>
      <c r="C12" s="12">
        <v>4898</v>
      </c>
      <c r="D12" s="16"/>
    </row>
    <row r="13" spans="1:7" ht="15.5" x14ac:dyDescent="0.35">
      <c r="A13" s="25"/>
      <c r="B13" s="14"/>
      <c r="C13" s="16"/>
      <c r="D13" s="16"/>
      <c r="E13" s="12"/>
    </row>
    <row r="14" spans="1:7" ht="15.5" x14ac:dyDescent="0.35">
      <c r="A14" s="24" t="s">
        <v>125</v>
      </c>
      <c r="B14" s="69" t="s">
        <v>76</v>
      </c>
      <c r="C14" s="70">
        <v>1372042</v>
      </c>
      <c r="D14" s="70">
        <v>0</v>
      </c>
      <c r="E14" s="71">
        <f t="shared" ref="E14:E19" si="0">+D14+C14</f>
        <v>1372042</v>
      </c>
      <c r="F14" s="17"/>
      <c r="G14" s="17"/>
    </row>
    <row r="15" spans="1:7" ht="15.5" x14ac:dyDescent="0.35">
      <c r="A15" s="25" t="s">
        <v>15</v>
      </c>
      <c r="B15" s="14"/>
      <c r="C15" s="17"/>
      <c r="D15" s="17"/>
      <c r="E15" s="12"/>
      <c r="F15" s="17"/>
      <c r="G15" s="17"/>
    </row>
    <row r="16" spans="1:7" ht="15.5" x14ac:dyDescent="0.35">
      <c r="A16" s="25" t="s">
        <v>96</v>
      </c>
      <c r="B16" s="14"/>
      <c r="C16" s="12">
        <v>216621</v>
      </c>
      <c r="D16" s="17"/>
      <c r="F16" s="17"/>
      <c r="G16" s="17"/>
    </row>
    <row r="17" spans="1:7" ht="15.5" x14ac:dyDescent="0.35">
      <c r="A17" s="25" t="s">
        <v>178</v>
      </c>
      <c r="B17" s="14"/>
      <c r="C17" s="12">
        <v>1155421</v>
      </c>
      <c r="D17" s="17"/>
      <c r="F17" s="17"/>
      <c r="G17" s="17"/>
    </row>
    <row r="18" spans="1:7" ht="15.5" x14ac:dyDescent="0.35">
      <c r="A18" s="25"/>
      <c r="B18" s="14"/>
      <c r="C18" s="17"/>
      <c r="D18" s="17"/>
      <c r="E18" s="12"/>
      <c r="F18" s="17"/>
      <c r="G18" s="17"/>
    </row>
    <row r="19" spans="1:7" ht="15.5" x14ac:dyDescent="0.35">
      <c r="A19" s="24" t="s">
        <v>126</v>
      </c>
      <c r="B19" s="69" t="s">
        <v>173</v>
      </c>
      <c r="C19" s="70">
        <v>1158115</v>
      </c>
      <c r="D19" s="70">
        <v>0</v>
      </c>
      <c r="E19" s="71">
        <f t="shared" si="0"/>
        <v>1158115</v>
      </c>
      <c r="F19" s="17"/>
      <c r="G19" s="17"/>
    </row>
    <row r="20" spans="1:7" ht="15.5" x14ac:dyDescent="0.35">
      <c r="A20" s="25" t="s">
        <v>17</v>
      </c>
      <c r="B20" s="14"/>
      <c r="C20" s="18"/>
      <c r="D20" s="18"/>
      <c r="E20" s="13"/>
      <c r="F20" s="17"/>
      <c r="G20" s="17"/>
    </row>
    <row r="21" spans="1:7" ht="15.5" x14ac:dyDescent="0.35">
      <c r="A21" s="25" t="s">
        <v>96</v>
      </c>
      <c r="B21" s="14"/>
      <c r="C21" s="16">
        <v>201522</v>
      </c>
      <c r="D21" s="16"/>
      <c r="F21" s="17"/>
      <c r="G21" s="17"/>
    </row>
    <row r="22" spans="1:7" ht="15.5" x14ac:dyDescent="0.35">
      <c r="A22" s="25" t="s">
        <v>178</v>
      </c>
      <c r="B22" s="14"/>
      <c r="C22" s="16">
        <v>956593</v>
      </c>
      <c r="D22" s="16"/>
      <c r="F22" s="17"/>
      <c r="G22" s="17"/>
    </row>
    <row r="23" spans="1:7" ht="15.5" x14ac:dyDescent="0.35">
      <c r="A23" s="24"/>
      <c r="B23" s="14"/>
      <c r="C23" s="16"/>
      <c r="D23" s="16"/>
      <c r="E23" s="16"/>
      <c r="F23" s="17"/>
      <c r="G23" s="17"/>
    </row>
    <row r="24" spans="1:7" ht="15.5" x14ac:dyDescent="0.35">
      <c r="A24" s="24" t="s">
        <v>127</v>
      </c>
      <c r="B24" s="69" t="s">
        <v>77</v>
      </c>
      <c r="C24" s="70">
        <v>438018</v>
      </c>
      <c r="D24" s="70">
        <v>0</v>
      </c>
      <c r="E24" s="70">
        <f>+C24+D24</f>
        <v>438018</v>
      </c>
      <c r="F24" s="17"/>
      <c r="G24" s="17"/>
    </row>
    <row r="25" spans="1:7" ht="15.5" x14ac:dyDescent="0.35">
      <c r="A25" s="25" t="s">
        <v>12</v>
      </c>
      <c r="B25" s="14"/>
      <c r="C25" s="16"/>
      <c r="D25" s="16"/>
      <c r="E25" s="16"/>
      <c r="F25" s="17"/>
      <c r="G25" s="17"/>
    </row>
    <row r="26" spans="1:7" ht="15.5" x14ac:dyDescent="0.35">
      <c r="A26" s="25" t="s">
        <v>189</v>
      </c>
      <c r="B26" s="14"/>
      <c r="C26" s="16">
        <v>156345</v>
      </c>
      <c r="D26" s="52"/>
      <c r="F26" s="17"/>
      <c r="G26" s="17"/>
    </row>
    <row r="27" spans="1:7" ht="15.5" x14ac:dyDescent="0.35">
      <c r="A27" s="25" t="s">
        <v>192</v>
      </c>
      <c r="B27" s="17"/>
      <c r="C27" s="16">
        <v>46460</v>
      </c>
      <c r="D27" s="52"/>
      <c r="F27" s="17"/>
      <c r="G27" s="17"/>
    </row>
    <row r="28" spans="1:7" ht="15.5" x14ac:dyDescent="0.35">
      <c r="A28" s="25" t="s">
        <v>188</v>
      </c>
      <c r="B28" s="17"/>
      <c r="C28" s="16">
        <v>544</v>
      </c>
      <c r="D28" s="52"/>
      <c r="F28" s="17"/>
      <c r="G28" s="17"/>
    </row>
    <row r="29" spans="1:7" ht="15.5" x14ac:dyDescent="0.35">
      <c r="A29" s="25" t="s">
        <v>193</v>
      </c>
      <c r="B29" s="17"/>
      <c r="C29" s="16">
        <v>234669</v>
      </c>
      <c r="D29" s="52"/>
      <c r="F29" s="17"/>
      <c r="G29" s="17"/>
    </row>
    <row r="30" spans="1:7" ht="15.5" x14ac:dyDescent="0.35">
      <c r="A30" s="24"/>
      <c r="B30" s="14"/>
      <c r="C30" s="16"/>
      <c r="D30" s="16"/>
      <c r="E30" s="16"/>
      <c r="F30" s="17"/>
      <c r="G30" s="17"/>
    </row>
    <row r="31" spans="1:7" ht="15.5" x14ac:dyDescent="0.35">
      <c r="A31" s="24" t="s">
        <v>129</v>
      </c>
      <c r="B31" s="69" t="s">
        <v>110</v>
      </c>
      <c r="C31" s="70">
        <v>403002</v>
      </c>
      <c r="D31" s="70">
        <v>37460</v>
      </c>
      <c r="E31" s="70">
        <f>+C31+D31</f>
        <v>440462</v>
      </c>
      <c r="F31" s="17"/>
      <c r="G31" s="17"/>
    </row>
    <row r="32" spans="1:7" ht="15.5" x14ac:dyDescent="0.35">
      <c r="A32" s="25" t="s">
        <v>17</v>
      </c>
      <c r="B32" s="14"/>
      <c r="C32" s="17"/>
      <c r="D32" s="17"/>
      <c r="E32" s="16"/>
      <c r="F32" s="17"/>
      <c r="G32" s="17"/>
    </row>
    <row r="33" spans="1:7" ht="15.5" x14ac:dyDescent="0.35">
      <c r="A33" s="25" t="s">
        <v>283</v>
      </c>
      <c r="B33" s="14"/>
      <c r="C33" s="16">
        <v>68510</v>
      </c>
      <c r="D33" s="16"/>
      <c r="F33" s="17"/>
      <c r="G33" s="17"/>
    </row>
    <row r="34" spans="1:7" ht="15.5" x14ac:dyDescent="0.35">
      <c r="A34" s="25" t="s">
        <v>178</v>
      </c>
      <c r="B34" s="14"/>
      <c r="C34" s="16">
        <v>334492</v>
      </c>
      <c r="D34" s="16"/>
      <c r="F34" s="17"/>
      <c r="G34" s="17"/>
    </row>
    <row r="35" spans="1:7" ht="15.5" x14ac:dyDescent="0.35">
      <c r="A35" s="25" t="s">
        <v>284</v>
      </c>
      <c r="B35" s="14"/>
      <c r="C35" s="16"/>
      <c r="D35" s="16"/>
      <c r="F35" s="17"/>
      <c r="G35" s="17"/>
    </row>
    <row r="36" spans="1:7" ht="15.5" x14ac:dyDescent="0.35">
      <c r="A36" s="15"/>
      <c r="B36" s="14"/>
      <c r="C36" s="53"/>
      <c r="D36" s="17"/>
      <c r="E36" s="16"/>
      <c r="F36" s="17"/>
      <c r="G36" s="17"/>
    </row>
    <row r="37" spans="1:7" ht="15.5" x14ac:dyDescent="0.35">
      <c r="A37" s="24" t="s">
        <v>130</v>
      </c>
      <c r="B37" s="69" t="s">
        <v>101</v>
      </c>
      <c r="C37" s="70">
        <v>1600000</v>
      </c>
      <c r="D37" s="70">
        <v>0</v>
      </c>
      <c r="E37" s="70">
        <f>+C37+D37</f>
        <v>1600000</v>
      </c>
      <c r="F37" s="17"/>
      <c r="G37" s="17"/>
    </row>
    <row r="38" spans="1:7" ht="15.5" x14ac:dyDescent="0.35">
      <c r="A38" s="25" t="s">
        <v>12</v>
      </c>
      <c r="B38" s="14"/>
      <c r="C38" s="17"/>
      <c r="D38" s="17"/>
      <c r="E38" s="16"/>
      <c r="F38" s="17"/>
      <c r="G38" s="17"/>
    </row>
    <row r="39" spans="1:7" ht="15.5" x14ac:dyDescent="0.35">
      <c r="A39" s="25" t="s">
        <v>99</v>
      </c>
      <c r="B39" s="14"/>
      <c r="C39" s="16"/>
      <c r="D39" s="16"/>
      <c r="E39" s="16"/>
      <c r="F39" s="17"/>
      <c r="G39" s="17"/>
    </row>
    <row r="40" spans="1:7" ht="15.5" x14ac:dyDescent="0.35">
      <c r="A40" s="15"/>
      <c r="B40" s="14"/>
      <c r="C40" s="53"/>
      <c r="D40" s="17"/>
      <c r="E40" s="16"/>
      <c r="F40" s="17"/>
      <c r="G40" s="17"/>
    </row>
    <row r="41" spans="1:7" ht="15.5" x14ac:dyDescent="0.35">
      <c r="A41" s="24" t="s">
        <v>226</v>
      </c>
      <c r="B41" s="69" t="s">
        <v>224</v>
      </c>
      <c r="C41" s="70">
        <v>240000</v>
      </c>
      <c r="D41" s="70">
        <v>0</v>
      </c>
      <c r="E41" s="70">
        <f>+C41+D41</f>
        <v>240000</v>
      </c>
      <c r="F41" s="17"/>
      <c r="G41" s="17"/>
    </row>
    <row r="42" spans="1:7" ht="15.5" x14ac:dyDescent="0.35">
      <c r="A42" s="25" t="s">
        <v>12</v>
      </c>
      <c r="B42" s="14"/>
      <c r="C42" s="16"/>
      <c r="D42" s="16"/>
      <c r="E42" s="16"/>
      <c r="F42" s="17"/>
      <c r="G42" s="17"/>
    </row>
    <row r="43" spans="1:7" ht="15.5" x14ac:dyDescent="0.35">
      <c r="A43" s="25" t="s">
        <v>212</v>
      </c>
      <c r="B43" s="11"/>
      <c r="C43" s="12"/>
      <c r="D43" s="12"/>
      <c r="E43" s="16"/>
    </row>
    <row r="44" spans="1:7" ht="15.5" x14ac:dyDescent="0.35">
      <c r="A44" s="25"/>
      <c r="B44" s="14"/>
      <c r="C44" s="16"/>
      <c r="D44" s="16"/>
      <c r="E44" s="16"/>
    </row>
    <row r="45" spans="1:7" ht="15.5" x14ac:dyDescent="0.35">
      <c r="A45" s="25"/>
      <c r="B45" s="14"/>
      <c r="C45" s="16"/>
      <c r="D45" s="16"/>
      <c r="E45" s="16"/>
    </row>
    <row r="46" spans="1:7" ht="15.5" x14ac:dyDescent="0.35">
      <c r="A46" s="25"/>
      <c r="B46" s="5"/>
      <c r="C46" s="6"/>
      <c r="D46" s="6"/>
      <c r="E46" s="6"/>
    </row>
    <row r="47" spans="1:7" ht="15.5" x14ac:dyDescent="0.35">
      <c r="A47" s="25" t="s">
        <v>32</v>
      </c>
      <c r="B47" s="2"/>
      <c r="C47" s="7"/>
      <c r="D47" s="6"/>
      <c r="E47" s="6"/>
    </row>
    <row r="48" spans="1:7" ht="16" thickBot="1" x14ac:dyDescent="0.4">
      <c r="A48" s="24" t="s">
        <v>6</v>
      </c>
      <c r="B48" s="2"/>
      <c r="C48" s="7"/>
      <c r="D48" s="7"/>
      <c r="E48" s="8">
        <f>SUM(E37,E31,E24,E9,E14,E19,E41)</f>
        <v>6660642</v>
      </c>
    </row>
    <row r="49" spans="1:7" ht="16" thickTop="1" x14ac:dyDescent="0.35">
      <c r="A49" s="28" t="s">
        <v>7</v>
      </c>
      <c r="B49" s="42">
        <f ca="1">TODAY()</f>
        <v>44084</v>
      </c>
      <c r="C49" s="7"/>
      <c r="D49" s="19" t="s">
        <v>18</v>
      </c>
      <c r="E49" s="7"/>
      <c r="G49" s="1"/>
    </row>
    <row r="50" spans="1:7" ht="15.5" x14ac:dyDescent="0.35">
      <c r="A50" s="2" t="s">
        <v>172</v>
      </c>
      <c r="B50" s="2"/>
      <c r="C50" s="7"/>
      <c r="D50" s="29">
        <f>SUM(D31,D37,D24,D19,D14,D9,D41)</f>
        <v>37460</v>
      </c>
      <c r="E50" s="7"/>
    </row>
    <row r="51" spans="1:7" ht="15.5" x14ac:dyDescent="0.35">
      <c r="A51" s="2" t="s">
        <v>8</v>
      </c>
      <c r="B51" s="2"/>
      <c r="C51" s="7"/>
      <c r="D51" s="7"/>
      <c r="E51" s="7"/>
    </row>
    <row r="52" spans="1:7" x14ac:dyDescent="0.35">
      <c r="A52" s="75" t="s">
        <v>239</v>
      </c>
      <c r="C52" s="1"/>
      <c r="D52" s="1"/>
      <c r="E52" s="1"/>
    </row>
    <row r="53" spans="1:7" x14ac:dyDescent="0.35">
      <c r="A53" s="76" t="s">
        <v>218</v>
      </c>
      <c r="C53" s="1"/>
      <c r="D53" s="1"/>
      <c r="E53" s="1"/>
    </row>
    <row r="54" spans="1:7" x14ac:dyDescent="0.35">
      <c r="C54" s="1"/>
      <c r="D54" s="1"/>
      <c r="E54" s="1"/>
    </row>
    <row r="55" spans="1:7" x14ac:dyDescent="0.35">
      <c r="C55" s="1"/>
      <c r="D55" s="1"/>
      <c r="E55" s="1"/>
    </row>
    <row r="56" spans="1:7" x14ac:dyDescent="0.35">
      <c r="C56" s="1"/>
      <c r="D56" s="1"/>
      <c r="E56" s="1"/>
    </row>
    <row r="57" spans="1:7" x14ac:dyDescent="0.35">
      <c r="C57" s="1"/>
      <c r="D57" s="1"/>
      <c r="E57" s="1"/>
    </row>
    <row r="58" spans="1:7" x14ac:dyDescent="0.35">
      <c r="C58" s="1"/>
      <c r="D58" s="1"/>
      <c r="E58" s="1"/>
    </row>
    <row r="59" spans="1:7" x14ac:dyDescent="0.35">
      <c r="C59" s="1"/>
      <c r="D59" s="1"/>
      <c r="E59" s="1"/>
    </row>
    <row r="60" spans="1:7" x14ac:dyDescent="0.35">
      <c r="C60" s="1"/>
      <c r="D60" s="1"/>
      <c r="E60" s="1"/>
    </row>
    <row r="61" spans="1:7" x14ac:dyDescent="0.35">
      <c r="C61" s="1"/>
      <c r="D61" s="1"/>
      <c r="E61" s="1"/>
    </row>
    <row r="62" spans="1:7" x14ac:dyDescent="0.35">
      <c r="C62" s="1"/>
      <c r="D62" s="1"/>
      <c r="E62" s="1"/>
    </row>
    <row r="63" spans="1:7" x14ac:dyDescent="0.35">
      <c r="C63" s="1"/>
      <c r="D63" s="1"/>
      <c r="E63" s="1"/>
    </row>
    <row r="64" spans="1:7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</sheetData>
  <printOptions horizontalCentered="1"/>
  <pageMargins left="0.75" right="0" top="0.75" bottom="0" header="0.3" footer="0"/>
  <pageSetup scale="84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F0"/>
    <pageSetUpPr fitToPage="1"/>
  </sheetPr>
  <dimension ref="A1:H176"/>
  <sheetViews>
    <sheetView topLeftCell="A25" zoomScaleNormal="100" workbookViewId="0">
      <selection activeCell="F45" sqref="F45"/>
    </sheetView>
  </sheetViews>
  <sheetFormatPr defaultRowHeight="14.5" x14ac:dyDescent="0.35"/>
  <cols>
    <col min="1" max="1" width="47.54296875" customWidth="1"/>
    <col min="2" max="2" width="14" customWidth="1"/>
    <col min="3" max="3" width="14.1796875" customWidth="1"/>
    <col min="4" max="4" width="13.81640625" customWidth="1"/>
    <col min="5" max="5" width="19.7265625" customWidth="1"/>
    <col min="6" max="8" width="11.7265625" bestFit="1" customWidth="1"/>
  </cols>
  <sheetData>
    <row r="1" spans="1:5" ht="15" x14ac:dyDescent="0.35">
      <c r="A1" s="21" t="s">
        <v>0</v>
      </c>
      <c r="B1" s="17"/>
      <c r="C1" s="17"/>
      <c r="D1" s="17"/>
      <c r="E1" s="17"/>
    </row>
    <row r="2" spans="1:5" ht="15.5" x14ac:dyDescent="0.35">
      <c r="A2" s="31" t="s">
        <v>37</v>
      </c>
      <c r="B2" s="37"/>
      <c r="C2" s="37"/>
      <c r="D2" s="37"/>
      <c r="E2" s="37"/>
    </row>
    <row r="3" spans="1:5" ht="15.5" x14ac:dyDescent="0.35">
      <c r="A3" s="31" t="s">
        <v>213</v>
      </c>
      <c r="B3" s="37"/>
      <c r="C3" s="37"/>
      <c r="D3" s="37"/>
      <c r="E3" s="37"/>
    </row>
    <row r="4" spans="1:5" ht="15.5" x14ac:dyDescent="0.35">
      <c r="A4" s="31" t="s">
        <v>214</v>
      </c>
      <c r="B4" s="37"/>
      <c r="C4" s="37"/>
      <c r="D4" s="37"/>
      <c r="E4" s="77" t="s">
        <v>244</v>
      </c>
    </row>
    <row r="5" spans="1:5" ht="15.5" x14ac:dyDescent="0.35">
      <c r="A5" s="31" t="s">
        <v>215</v>
      </c>
      <c r="B5" s="37"/>
      <c r="C5" s="37"/>
      <c r="D5" s="37"/>
      <c r="E5" s="66" t="s">
        <v>44</v>
      </c>
    </row>
    <row r="6" spans="1:5" ht="20.25" customHeight="1" x14ac:dyDescent="0.35">
      <c r="B6" s="37"/>
      <c r="C6" s="37"/>
      <c r="D6" s="37"/>
      <c r="E6" s="37"/>
    </row>
    <row r="7" spans="1:5" ht="29.25" customHeight="1" x14ac:dyDescent="0.35">
      <c r="A7" s="82" t="s">
        <v>1</v>
      </c>
      <c r="B7" s="82" t="s">
        <v>2</v>
      </c>
      <c r="C7" s="83" t="s">
        <v>3</v>
      </c>
      <c r="D7" s="84" t="s">
        <v>4</v>
      </c>
      <c r="E7" s="83" t="s">
        <v>5</v>
      </c>
    </row>
    <row r="8" spans="1:5" ht="29.25" customHeight="1" x14ac:dyDescent="0.35">
      <c r="A8" s="39"/>
      <c r="B8" s="39"/>
      <c r="C8" s="40"/>
      <c r="D8" s="39"/>
      <c r="E8" s="40"/>
    </row>
    <row r="9" spans="1:5" ht="15.5" x14ac:dyDescent="0.35">
      <c r="A9" s="24" t="s">
        <v>131</v>
      </c>
      <c r="B9" s="69" t="s">
        <v>71</v>
      </c>
      <c r="C9" s="70">
        <v>910990</v>
      </c>
      <c r="D9" s="70">
        <v>0</v>
      </c>
      <c r="E9" s="71">
        <f>+D9+C9</f>
        <v>910990</v>
      </c>
    </row>
    <row r="10" spans="1:5" ht="15.5" x14ac:dyDescent="0.35">
      <c r="A10" s="25" t="s">
        <v>11</v>
      </c>
      <c r="B10" s="14"/>
      <c r="C10" s="16"/>
      <c r="D10" s="16"/>
      <c r="E10" s="12"/>
    </row>
    <row r="11" spans="1:5" ht="15.5" x14ac:dyDescent="0.35">
      <c r="A11" s="25" t="s">
        <v>91</v>
      </c>
      <c r="B11" s="14"/>
      <c r="C11" s="16">
        <v>907830</v>
      </c>
      <c r="D11" s="16"/>
      <c r="E11" s="12"/>
    </row>
    <row r="12" spans="1:5" ht="15.5" x14ac:dyDescent="0.35">
      <c r="A12" s="25" t="s">
        <v>249</v>
      </c>
      <c r="B12" s="14"/>
      <c r="C12" s="16">
        <v>3160</v>
      </c>
      <c r="D12" s="16"/>
      <c r="E12" s="12"/>
    </row>
    <row r="13" spans="1:5" ht="15.5" x14ac:dyDescent="0.35">
      <c r="A13" s="25"/>
      <c r="B13" s="14"/>
      <c r="C13" s="16"/>
      <c r="D13" s="16"/>
      <c r="E13" s="12"/>
    </row>
    <row r="14" spans="1:5" ht="15.5" x14ac:dyDescent="0.35">
      <c r="A14" s="24" t="s">
        <v>132</v>
      </c>
      <c r="B14" s="69" t="s">
        <v>72</v>
      </c>
      <c r="C14" s="70">
        <v>991999</v>
      </c>
      <c r="D14" s="70">
        <v>0</v>
      </c>
      <c r="E14" s="71">
        <f>+D14+C14</f>
        <v>991999</v>
      </c>
    </row>
    <row r="15" spans="1:5" ht="15.5" x14ac:dyDescent="0.35">
      <c r="A15" s="25" t="s">
        <v>15</v>
      </c>
      <c r="B15" s="14"/>
      <c r="C15" s="17"/>
      <c r="D15" s="17"/>
      <c r="E15" s="12"/>
    </row>
    <row r="16" spans="1:5" ht="15.5" x14ac:dyDescent="0.35">
      <c r="A16" s="25" t="s">
        <v>96</v>
      </c>
      <c r="B16" s="14"/>
      <c r="C16" s="12">
        <v>136094</v>
      </c>
      <c r="D16" s="17"/>
      <c r="E16" s="12"/>
    </row>
    <row r="17" spans="1:5" ht="15.5" x14ac:dyDescent="0.35">
      <c r="A17" s="25" t="s">
        <v>178</v>
      </c>
      <c r="B17" s="14"/>
      <c r="C17" s="12">
        <v>723425</v>
      </c>
      <c r="D17" s="17"/>
      <c r="E17" s="12"/>
    </row>
    <row r="18" spans="1:5" ht="15.5" x14ac:dyDescent="0.35">
      <c r="A18" s="25" t="s">
        <v>249</v>
      </c>
      <c r="B18" s="14"/>
      <c r="C18" s="12">
        <v>2480</v>
      </c>
      <c r="D18" s="17"/>
      <c r="E18" s="12"/>
    </row>
    <row r="19" spans="1:5" ht="15.5" x14ac:dyDescent="0.35">
      <c r="A19" s="25" t="s">
        <v>307</v>
      </c>
      <c r="B19" s="14"/>
      <c r="C19" s="12">
        <v>130000</v>
      </c>
      <c r="D19" s="17"/>
      <c r="E19" s="12"/>
    </row>
    <row r="20" spans="1:5" ht="15.5" x14ac:dyDescent="0.35">
      <c r="A20" s="25"/>
      <c r="B20" s="14"/>
      <c r="C20" s="17"/>
      <c r="D20" s="17"/>
      <c r="E20" s="12"/>
    </row>
    <row r="21" spans="1:5" ht="15.5" x14ac:dyDescent="0.35">
      <c r="A21" s="24" t="s">
        <v>133</v>
      </c>
      <c r="B21" s="69" t="s">
        <v>73</v>
      </c>
      <c r="C21" s="70">
        <v>767222</v>
      </c>
      <c r="D21" s="70">
        <v>5331</v>
      </c>
      <c r="E21" s="71">
        <f>+D21+C21</f>
        <v>772553</v>
      </c>
    </row>
    <row r="22" spans="1:5" ht="15.5" x14ac:dyDescent="0.35">
      <c r="A22" s="25" t="s">
        <v>17</v>
      </c>
      <c r="B22" s="14"/>
      <c r="C22" s="18"/>
      <c r="D22" s="18"/>
      <c r="E22" s="13"/>
    </row>
    <row r="23" spans="1:5" ht="15.5" x14ac:dyDescent="0.35">
      <c r="A23" s="25" t="s">
        <v>96</v>
      </c>
      <c r="B23" s="14"/>
      <c r="C23" s="16">
        <v>156124</v>
      </c>
      <c r="D23" s="16"/>
      <c r="E23" s="16"/>
    </row>
    <row r="24" spans="1:5" ht="15.5" x14ac:dyDescent="0.35">
      <c r="A24" s="25" t="s">
        <v>178</v>
      </c>
      <c r="B24" s="14"/>
      <c r="C24" s="16">
        <v>740222</v>
      </c>
      <c r="D24" s="16"/>
      <c r="E24" s="16"/>
    </row>
    <row r="25" spans="1:5" ht="15.5" x14ac:dyDescent="0.35">
      <c r="A25" s="25" t="s">
        <v>249</v>
      </c>
      <c r="B25" s="14"/>
      <c r="C25" s="16">
        <v>876</v>
      </c>
      <c r="D25" s="16"/>
      <c r="E25" s="16"/>
    </row>
    <row r="26" spans="1:5" ht="15.5" x14ac:dyDescent="0.35">
      <c r="A26" s="25" t="s">
        <v>307</v>
      </c>
      <c r="B26" s="14"/>
      <c r="C26" s="16">
        <v>-130000</v>
      </c>
      <c r="D26" s="16"/>
      <c r="E26" s="16"/>
    </row>
    <row r="27" spans="1:5" ht="15.5" x14ac:dyDescent="0.35">
      <c r="A27" s="25" t="s">
        <v>315</v>
      </c>
      <c r="B27" s="14"/>
      <c r="C27" s="16"/>
      <c r="D27" s="16">
        <v>5331</v>
      </c>
      <c r="E27" s="16"/>
    </row>
    <row r="28" spans="1:5" ht="15.5" x14ac:dyDescent="0.35">
      <c r="A28" s="24"/>
      <c r="B28" s="14"/>
      <c r="C28" s="16"/>
      <c r="D28" s="16"/>
      <c r="E28" s="16"/>
    </row>
    <row r="29" spans="1:5" ht="15.5" x14ac:dyDescent="0.35">
      <c r="A29" s="24" t="s">
        <v>134</v>
      </c>
      <c r="B29" s="69" t="s">
        <v>74</v>
      </c>
      <c r="C29" s="70">
        <v>296691</v>
      </c>
      <c r="D29" s="70">
        <v>592</v>
      </c>
      <c r="E29" s="70">
        <f>+C29+D29</f>
        <v>297283</v>
      </c>
    </row>
    <row r="30" spans="1:5" ht="15.5" x14ac:dyDescent="0.35">
      <c r="A30" s="25" t="s">
        <v>12</v>
      </c>
      <c r="B30" s="54"/>
      <c r="C30" s="16"/>
      <c r="D30" s="16"/>
      <c r="E30" s="16"/>
    </row>
    <row r="31" spans="1:5" ht="15.5" x14ac:dyDescent="0.35">
      <c r="A31" s="25" t="s">
        <v>189</v>
      </c>
      <c r="B31" s="14"/>
      <c r="C31" s="16">
        <v>101221</v>
      </c>
      <c r="D31" s="16"/>
    </row>
    <row r="32" spans="1:5" ht="15.5" x14ac:dyDescent="0.35">
      <c r="A32" s="25" t="s">
        <v>217</v>
      </c>
      <c r="B32" s="17"/>
      <c r="C32" s="16">
        <v>32469</v>
      </c>
      <c r="D32" s="16"/>
    </row>
    <row r="33" spans="1:8" ht="15.5" x14ac:dyDescent="0.35">
      <c r="A33" s="25" t="s">
        <v>216</v>
      </c>
      <c r="B33" s="17"/>
      <c r="C33" s="16">
        <v>163001</v>
      </c>
      <c r="D33" s="16"/>
      <c r="G33" s="1"/>
    </row>
    <row r="34" spans="1:8" ht="15.5" x14ac:dyDescent="0.35">
      <c r="A34" s="25" t="s">
        <v>316</v>
      </c>
      <c r="B34" s="17"/>
      <c r="C34" s="16"/>
      <c r="D34" s="16"/>
      <c r="E34" s="16"/>
      <c r="G34" s="1"/>
    </row>
    <row r="35" spans="1:8" ht="15.5" x14ac:dyDescent="0.35">
      <c r="A35" s="25" t="s">
        <v>315</v>
      </c>
      <c r="B35" s="17"/>
      <c r="C35" s="16"/>
      <c r="D35" s="16">
        <v>592</v>
      </c>
      <c r="E35" s="16"/>
      <c r="G35" s="1"/>
    </row>
    <row r="36" spans="1:8" ht="15.5" x14ac:dyDescent="0.35">
      <c r="A36" s="25"/>
      <c r="B36" s="14"/>
      <c r="C36" s="16"/>
      <c r="D36" s="16"/>
      <c r="E36" s="16"/>
      <c r="H36" s="1"/>
    </row>
    <row r="37" spans="1:8" ht="15.5" x14ac:dyDescent="0.35">
      <c r="A37" s="24" t="s">
        <v>135</v>
      </c>
      <c r="B37" s="69" t="s">
        <v>106</v>
      </c>
      <c r="C37" s="70">
        <v>341237</v>
      </c>
      <c r="D37" s="70">
        <v>0</v>
      </c>
      <c r="E37" s="70">
        <f>+C37+D37</f>
        <v>341237</v>
      </c>
    </row>
    <row r="38" spans="1:8" ht="15.5" x14ac:dyDescent="0.35">
      <c r="A38" s="25" t="s">
        <v>17</v>
      </c>
      <c r="B38" s="14"/>
      <c r="C38" s="17"/>
      <c r="D38" s="17"/>
      <c r="E38" s="16"/>
    </row>
    <row r="39" spans="1:8" ht="15.5" x14ac:dyDescent="0.35">
      <c r="A39" s="25" t="s">
        <v>269</v>
      </c>
      <c r="B39" s="14"/>
      <c r="C39" s="16">
        <v>53077</v>
      </c>
      <c r="D39" s="16"/>
    </row>
    <row r="40" spans="1:8" ht="15.5" x14ac:dyDescent="0.35">
      <c r="A40" s="25" t="s">
        <v>178</v>
      </c>
      <c r="B40" s="14"/>
      <c r="C40" s="16">
        <v>259139</v>
      </c>
      <c r="D40" s="16"/>
    </row>
    <row r="41" spans="1:8" ht="15.5" x14ac:dyDescent="0.35">
      <c r="A41" s="25" t="s">
        <v>271</v>
      </c>
      <c r="B41" s="14"/>
      <c r="C41" s="16"/>
      <c r="D41" s="16"/>
    </row>
    <row r="42" spans="1:8" ht="15.5" x14ac:dyDescent="0.35">
      <c r="A42" s="24"/>
      <c r="B42" s="14"/>
      <c r="C42" s="16"/>
      <c r="D42" s="16"/>
      <c r="E42" s="16"/>
    </row>
    <row r="43" spans="1:8" ht="15.5" x14ac:dyDescent="0.35">
      <c r="A43" s="24" t="s">
        <v>156</v>
      </c>
      <c r="B43" s="69" t="s">
        <v>158</v>
      </c>
      <c r="C43" s="70">
        <v>200000</v>
      </c>
      <c r="D43" s="70">
        <v>0</v>
      </c>
      <c r="E43" s="70">
        <f>+C43+D43</f>
        <v>200000</v>
      </c>
    </row>
    <row r="44" spans="1:8" ht="15.5" x14ac:dyDescent="0.35">
      <c r="A44" s="25" t="s">
        <v>12</v>
      </c>
      <c r="B44" s="14"/>
      <c r="C44" s="16"/>
      <c r="D44" s="16"/>
      <c r="E44" s="16"/>
    </row>
    <row r="45" spans="1:8" ht="15.5" x14ac:dyDescent="0.35">
      <c r="A45" s="15" t="s">
        <v>157</v>
      </c>
      <c r="B45" s="11"/>
      <c r="C45" s="12"/>
      <c r="D45" s="12"/>
      <c r="E45" s="16"/>
    </row>
    <row r="46" spans="1:8" ht="15.5" x14ac:dyDescent="0.35">
      <c r="A46" s="24"/>
      <c r="B46" s="14"/>
      <c r="C46" s="16"/>
      <c r="D46" s="16"/>
      <c r="E46" s="16"/>
    </row>
    <row r="47" spans="1:8" ht="15.5" x14ac:dyDescent="0.35">
      <c r="A47" s="24" t="s">
        <v>210</v>
      </c>
      <c r="B47" s="69" t="s">
        <v>211</v>
      </c>
      <c r="C47" s="70">
        <v>240030</v>
      </c>
      <c r="D47" s="70">
        <v>0</v>
      </c>
      <c r="E47" s="70">
        <f>+C47+D47</f>
        <v>240030</v>
      </c>
    </row>
    <row r="48" spans="1:8" ht="15.5" x14ac:dyDescent="0.35">
      <c r="A48" s="25" t="s">
        <v>12</v>
      </c>
      <c r="B48" s="14"/>
      <c r="C48" s="16"/>
      <c r="D48" s="16"/>
      <c r="E48" s="16"/>
    </row>
    <row r="49" spans="1:7" ht="15.5" x14ac:dyDescent="0.35">
      <c r="A49" s="15" t="s">
        <v>267</v>
      </c>
      <c r="B49" s="11"/>
      <c r="C49" s="12"/>
      <c r="D49" s="12"/>
      <c r="E49" s="16"/>
    </row>
    <row r="50" spans="1:7" ht="15.5" x14ac:dyDescent="0.35">
      <c r="A50" s="26"/>
      <c r="B50" s="2"/>
      <c r="C50" s="7"/>
      <c r="D50" s="6"/>
      <c r="E50" s="6"/>
    </row>
    <row r="51" spans="1:7" ht="16" thickBot="1" x14ac:dyDescent="0.4">
      <c r="A51" s="24" t="s">
        <v>6</v>
      </c>
      <c r="B51" s="2"/>
      <c r="C51" s="7"/>
      <c r="D51" s="6"/>
      <c r="E51" s="8">
        <f>SUM(E9,E14,E21,E29,E37,E43,E47)</f>
        <v>3754092</v>
      </c>
      <c r="G51" s="1"/>
    </row>
    <row r="52" spans="1:7" ht="16" thickTop="1" x14ac:dyDescent="0.35">
      <c r="A52" s="37" t="s">
        <v>23</v>
      </c>
      <c r="B52" s="2"/>
      <c r="C52" s="7"/>
      <c r="D52" s="19" t="s">
        <v>18</v>
      </c>
      <c r="E52" s="56"/>
    </row>
    <row r="53" spans="1:7" ht="15.5" x14ac:dyDescent="0.35">
      <c r="A53" s="28" t="s">
        <v>7</v>
      </c>
      <c r="B53" s="57">
        <f ca="1">TODAY()</f>
        <v>44084</v>
      </c>
      <c r="C53" s="7"/>
      <c r="D53" s="29">
        <f>SUM(D43,D37,D29,D21,D14,D9,D47)</f>
        <v>5923</v>
      </c>
      <c r="E53" s="7"/>
    </row>
    <row r="54" spans="1:7" ht="15.5" x14ac:dyDescent="0.35">
      <c r="A54" s="2" t="s">
        <v>172</v>
      </c>
      <c r="B54" s="2"/>
      <c r="C54" s="7"/>
      <c r="D54" s="58"/>
      <c r="E54" s="7"/>
    </row>
    <row r="55" spans="1:7" ht="15.5" x14ac:dyDescent="0.35">
      <c r="A55" s="2" t="s">
        <v>8</v>
      </c>
      <c r="B55" s="2"/>
      <c r="C55" s="7"/>
      <c r="D55" s="58"/>
      <c r="E55" s="7"/>
    </row>
    <row r="56" spans="1:7" ht="15.5" x14ac:dyDescent="0.35">
      <c r="A56" s="75" t="s">
        <v>230</v>
      </c>
      <c r="B56" s="74"/>
      <c r="C56" s="7"/>
      <c r="D56" s="7"/>
      <c r="E56" s="7"/>
    </row>
    <row r="57" spans="1:7" ht="15.5" x14ac:dyDescent="0.35">
      <c r="A57" s="76" t="s">
        <v>218</v>
      </c>
      <c r="B57" s="2"/>
      <c r="C57" s="7"/>
      <c r="D57" s="7"/>
      <c r="E57" s="7"/>
    </row>
    <row r="58" spans="1:7" x14ac:dyDescent="0.35">
      <c r="C58" s="1"/>
      <c r="D58" s="1"/>
      <c r="E58" s="1"/>
    </row>
    <row r="59" spans="1:7" x14ac:dyDescent="0.35">
      <c r="C59" s="1"/>
      <c r="D59" s="1"/>
      <c r="E59" s="1"/>
    </row>
    <row r="60" spans="1:7" x14ac:dyDescent="0.35">
      <c r="C60" s="1"/>
      <c r="D60" s="1"/>
      <c r="E60" s="1"/>
    </row>
    <row r="61" spans="1:7" x14ac:dyDescent="0.35">
      <c r="C61" s="1"/>
      <c r="D61" s="1"/>
      <c r="E61" s="1"/>
    </row>
    <row r="62" spans="1:7" x14ac:dyDescent="0.35">
      <c r="C62" s="1"/>
      <c r="D62" s="1"/>
      <c r="E62" s="1"/>
    </row>
    <row r="63" spans="1:7" x14ac:dyDescent="0.35">
      <c r="C63" s="1"/>
      <c r="D63" s="1"/>
      <c r="E63" s="1"/>
    </row>
    <row r="64" spans="1:7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  <row r="164" spans="3:5" x14ac:dyDescent="0.35">
      <c r="C164" s="1"/>
      <c r="D164" s="1"/>
      <c r="E164" s="1"/>
    </row>
    <row r="165" spans="3:5" x14ac:dyDescent="0.35">
      <c r="C165" s="1"/>
      <c r="D165" s="1"/>
      <c r="E165" s="1"/>
    </row>
    <row r="166" spans="3:5" x14ac:dyDescent="0.35">
      <c r="C166" s="1"/>
      <c r="D166" s="1"/>
      <c r="E166" s="1"/>
    </row>
    <row r="167" spans="3:5" x14ac:dyDescent="0.35">
      <c r="C167" s="1"/>
      <c r="D167" s="1"/>
      <c r="E167" s="1"/>
    </row>
    <row r="168" spans="3:5" x14ac:dyDescent="0.35">
      <c r="C168" s="1"/>
      <c r="D168" s="1"/>
      <c r="E168" s="1"/>
    </row>
    <row r="169" spans="3:5" x14ac:dyDescent="0.35">
      <c r="C169" s="1"/>
      <c r="D169" s="1"/>
      <c r="E169" s="1"/>
    </row>
    <row r="170" spans="3:5" x14ac:dyDescent="0.35">
      <c r="C170" s="1"/>
      <c r="D170" s="1"/>
      <c r="E170" s="1"/>
    </row>
    <row r="171" spans="3:5" x14ac:dyDescent="0.35">
      <c r="C171" s="1"/>
      <c r="D171" s="1"/>
      <c r="E171" s="1"/>
    </row>
    <row r="172" spans="3:5" x14ac:dyDescent="0.35">
      <c r="C172" s="1"/>
      <c r="D172" s="1"/>
      <c r="E172" s="1"/>
    </row>
    <row r="173" spans="3:5" x14ac:dyDescent="0.35">
      <c r="C173" s="1"/>
      <c r="D173" s="1"/>
      <c r="E173" s="1"/>
    </row>
    <row r="174" spans="3:5" x14ac:dyDescent="0.35">
      <c r="C174" s="1"/>
      <c r="D174" s="1"/>
      <c r="E174" s="1"/>
    </row>
    <row r="175" spans="3:5" x14ac:dyDescent="0.35">
      <c r="C175" s="1"/>
      <c r="D175" s="1"/>
      <c r="E175" s="1"/>
    </row>
    <row r="176" spans="3:5" x14ac:dyDescent="0.35">
      <c r="C176" s="1"/>
      <c r="D176" s="1"/>
      <c r="E176" s="1"/>
    </row>
  </sheetData>
  <phoneticPr fontId="20" type="noConversion"/>
  <printOptions horizontalCentered="1"/>
  <pageMargins left="0.75" right="0" top="0.75" bottom="0" header="0.3" footer="0"/>
  <pageSetup scale="79" orientation="portrait" r:id="rId1"/>
  <headerFooter>
    <oddHeader xml:space="preserve">&amp;C&amp;"-,Bold"State of Washington
Employment Security Department
Notice of Fund Availability
NFA PY19/FY20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F0"/>
  </sheetPr>
  <dimension ref="A1:J170"/>
  <sheetViews>
    <sheetView topLeftCell="A13" zoomScaleNormal="100" workbookViewId="0">
      <selection activeCell="I13" sqref="I13"/>
    </sheetView>
  </sheetViews>
  <sheetFormatPr defaultRowHeight="14.5" x14ac:dyDescent="0.35"/>
  <cols>
    <col min="1" max="1" width="41.7265625" customWidth="1"/>
    <col min="2" max="2" width="15.81640625" customWidth="1"/>
    <col min="3" max="3" width="15.26953125" customWidth="1"/>
    <col min="4" max="4" width="13.81640625" customWidth="1"/>
    <col min="5" max="5" width="27.54296875" bestFit="1" customWidth="1"/>
  </cols>
  <sheetData>
    <row r="1" spans="1:10" ht="15" x14ac:dyDescent="0.35">
      <c r="A1" s="21" t="s">
        <v>0</v>
      </c>
      <c r="B1" s="17"/>
      <c r="C1" s="17"/>
      <c r="D1" s="17"/>
      <c r="E1" s="17"/>
    </row>
    <row r="2" spans="1:10" ht="15.5" x14ac:dyDescent="0.35">
      <c r="A2" s="31" t="s">
        <v>288</v>
      </c>
      <c r="B2" s="37"/>
      <c r="C2" s="37"/>
      <c r="D2" s="37"/>
      <c r="E2" s="37"/>
    </row>
    <row r="3" spans="1:10" ht="15.5" x14ac:dyDescent="0.35">
      <c r="A3" s="31" t="s">
        <v>259</v>
      </c>
      <c r="B3" s="37"/>
      <c r="C3" s="37"/>
      <c r="D3" s="37"/>
      <c r="E3" s="77" t="s">
        <v>260</v>
      </c>
    </row>
    <row r="4" spans="1:10" ht="15.5" x14ac:dyDescent="0.35">
      <c r="A4" s="44" t="s">
        <v>261</v>
      </c>
      <c r="B4" s="37"/>
      <c r="C4" s="37"/>
      <c r="D4" s="37"/>
      <c r="E4" s="66" t="s">
        <v>44</v>
      </c>
    </row>
    <row r="5" spans="1:10" ht="15.5" x14ac:dyDescent="0.35">
      <c r="A5" s="44" t="s">
        <v>262</v>
      </c>
      <c r="B5" s="37"/>
      <c r="C5" s="37"/>
      <c r="D5" s="37"/>
      <c r="E5" s="37"/>
    </row>
    <row r="6" spans="1:10" ht="29.25" customHeight="1" x14ac:dyDescent="0.35">
      <c r="A6" s="45" t="s">
        <v>1</v>
      </c>
      <c r="B6" s="45" t="s">
        <v>2</v>
      </c>
      <c r="C6" s="46" t="s">
        <v>3</v>
      </c>
      <c r="D6" s="47" t="s">
        <v>4</v>
      </c>
      <c r="E6" s="46" t="s">
        <v>5</v>
      </c>
    </row>
    <row r="7" spans="1:10" ht="29.25" customHeight="1" x14ac:dyDescent="0.35">
      <c r="A7" s="91"/>
      <c r="B7" s="91"/>
      <c r="C7" s="92"/>
      <c r="D7" s="93"/>
      <c r="E7" s="92"/>
    </row>
    <row r="8" spans="1:10" ht="15.5" x14ac:dyDescent="0.35">
      <c r="A8" s="24" t="s">
        <v>136</v>
      </c>
      <c r="B8" s="69" t="s">
        <v>68</v>
      </c>
      <c r="C8" s="70">
        <v>1390952</v>
      </c>
      <c r="D8" s="70">
        <v>0</v>
      </c>
      <c r="E8" s="71">
        <f>+D8+C8</f>
        <v>1390952</v>
      </c>
      <c r="G8" s="14"/>
      <c r="H8" s="16"/>
      <c r="I8" s="16"/>
      <c r="J8" s="16"/>
    </row>
    <row r="9" spans="1:10" ht="15.5" x14ac:dyDescent="0.35">
      <c r="A9" s="25" t="s">
        <v>11</v>
      </c>
      <c r="B9" s="14"/>
      <c r="C9" s="16"/>
      <c r="D9" s="16"/>
      <c r="E9" s="12"/>
      <c r="G9" s="14"/>
      <c r="H9" s="16"/>
      <c r="I9" s="16"/>
      <c r="J9" s="16"/>
    </row>
    <row r="10" spans="1:10" ht="15.5" x14ac:dyDescent="0.35">
      <c r="A10" s="25" t="s">
        <v>92</v>
      </c>
      <c r="B10" s="14"/>
      <c r="C10" s="12">
        <v>1386127</v>
      </c>
      <c r="D10" s="16"/>
      <c r="G10" s="14"/>
      <c r="H10" s="16"/>
      <c r="I10" s="16"/>
      <c r="J10" s="16"/>
    </row>
    <row r="11" spans="1:10" ht="15.5" x14ac:dyDescent="0.35">
      <c r="A11" s="25" t="s">
        <v>171</v>
      </c>
      <c r="B11" s="14"/>
      <c r="C11" s="12">
        <v>4825</v>
      </c>
      <c r="D11" s="16"/>
      <c r="G11" s="14"/>
      <c r="H11" s="16"/>
      <c r="I11" s="16"/>
      <c r="J11" s="16"/>
    </row>
    <row r="12" spans="1:10" ht="15.5" x14ac:dyDescent="0.35">
      <c r="A12" s="25"/>
      <c r="B12" s="14"/>
      <c r="C12" s="16"/>
      <c r="D12" s="16"/>
      <c r="E12" s="12"/>
      <c r="F12" s="17"/>
      <c r="G12" s="17"/>
      <c r="H12" s="17"/>
      <c r="I12" s="17"/>
      <c r="J12" s="17"/>
    </row>
    <row r="13" spans="1:10" ht="15.5" x14ac:dyDescent="0.35">
      <c r="A13" s="24" t="s">
        <v>137</v>
      </c>
      <c r="B13" s="69" t="s">
        <v>69</v>
      </c>
      <c r="C13" s="70">
        <v>1248707</v>
      </c>
      <c r="D13" s="70">
        <v>0</v>
      </c>
      <c r="E13" s="71">
        <f t="shared" ref="E13:E18" si="0">+D13+C13</f>
        <v>1248707</v>
      </c>
    </row>
    <row r="14" spans="1:10" ht="15.5" x14ac:dyDescent="0.35">
      <c r="A14" s="25" t="s">
        <v>15</v>
      </c>
      <c r="B14" s="14"/>
      <c r="C14" s="17"/>
      <c r="D14" s="17"/>
      <c r="E14" s="12"/>
    </row>
    <row r="15" spans="1:10" ht="15.5" x14ac:dyDescent="0.35">
      <c r="A15" s="25" t="s">
        <v>97</v>
      </c>
      <c r="B15" s="14"/>
      <c r="C15" s="12">
        <v>197149</v>
      </c>
      <c r="D15" s="17"/>
    </row>
    <row r="16" spans="1:10" ht="15.5" x14ac:dyDescent="0.35">
      <c r="A16" s="25" t="s">
        <v>180</v>
      </c>
      <c r="B16" s="14"/>
      <c r="C16" s="12">
        <v>1051558</v>
      </c>
      <c r="D16" s="17"/>
    </row>
    <row r="17" spans="1:5" ht="15.5" x14ac:dyDescent="0.35">
      <c r="A17" s="25"/>
      <c r="B17" s="14"/>
      <c r="C17" s="17"/>
      <c r="D17" s="17"/>
      <c r="E17" s="12"/>
    </row>
    <row r="18" spans="1:5" ht="15.5" x14ac:dyDescent="0.35">
      <c r="A18" s="24" t="s">
        <v>138</v>
      </c>
      <c r="B18" s="69" t="s">
        <v>140</v>
      </c>
      <c r="C18" s="70">
        <v>1359142</v>
      </c>
      <c r="D18" s="70">
        <v>0</v>
      </c>
      <c r="E18" s="71">
        <f t="shared" si="0"/>
        <v>1359142</v>
      </c>
    </row>
    <row r="19" spans="1:5" ht="15.5" x14ac:dyDescent="0.35">
      <c r="A19" s="25" t="s">
        <v>17</v>
      </c>
      <c r="B19" s="14"/>
      <c r="C19" s="18"/>
      <c r="D19" s="18"/>
      <c r="E19" s="13"/>
    </row>
    <row r="20" spans="1:5" ht="15.5" x14ac:dyDescent="0.35">
      <c r="A20" s="25" t="s">
        <v>97</v>
      </c>
      <c r="B20" s="14"/>
      <c r="C20" s="16">
        <v>236502</v>
      </c>
      <c r="D20" s="16"/>
    </row>
    <row r="21" spans="1:5" ht="15.5" x14ac:dyDescent="0.35">
      <c r="A21" s="25" t="s">
        <v>180</v>
      </c>
      <c r="B21" s="14"/>
      <c r="C21" s="16">
        <v>1122640</v>
      </c>
      <c r="D21" s="16"/>
    </row>
    <row r="22" spans="1:5" ht="15.5" x14ac:dyDescent="0.35">
      <c r="A22" s="24"/>
      <c r="B22" s="14"/>
      <c r="C22" s="16"/>
      <c r="D22" s="16"/>
      <c r="E22" s="16"/>
    </row>
    <row r="23" spans="1:5" ht="15.5" x14ac:dyDescent="0.35">
      <c r="A23" s="24" t="s">
        <v>139</v>
      </c>
      <c r="B23" s="69" t="s">
        <v>70</v>
      </c>
      <c r="C23" s="70">
        <v>444309</v>
      </c>
      <c r="D23" s="70">
        <v>0</v>
      </c>
      <c r="E23" s="70">
        <f>+C23+D23+D27</f>
        <v>444309</v>
      </c>
    </row>
    <row r="24" spans="1:5" ht="15.5" x14ac:dyDescent="0.35">
      <c r="A24" s="25" t="s">
        <v>12</v>
      </c>
      <c r="B24" s="14"/>
      <c r="C24" s="16"/>
      <c r="D24" s="16"/>
      <c r="E24" s="16"/>
    </row>
    <row r="25" spans="1:5" ht="15.5" x14ac:dyDescent="0.35">
      <c r="A25" s="25" t="s">
        <v>197</v>
      </c>
      <c r="B25" s="14"/>
      <c r="C25" s="16">
        <v>154014</v>
      </c>
      <c r="D25" s="16"/>
    </row>
    <row r="26" spans="1:5" ht="15.5" x14ac:dyDescent="0.35">
      <c r="A26" s="25" t="s">
        <v>198</v>
      </c>
      <c r="B26" s="17"/>
      <c r="C26" s="16">
        <f>21905+26278</f>
        <v>48183</v>
      </c>
      <c r="D26" s="16"/>
    </row>
    <row r="27" spans="1:5" ht="15.5" x14ac:dyDescent="0.35">
      <c r="A27" s="25" t="s">
        <v>188</v>
      </c>
      <c r="B27" s="17"/>
      <c r="C27" s="16">
        <v>536</v>
      </c>
      <c r="D27" s="16"/>
    </row>
    <row r="28" spans="1:5" ht="15.5" x14ac:dyDescent="0.35">
      <c r="A28" s="25" t="s">
        <v>196</v>
      </c>
      <c r="B28" s="14"/>
      <c r="C28" s="16">
        <v>241576</v>
      </c>
      <c r="D28" s="16"/>
    </row>
    <row r="29" spans="1:5" ht="15.5" x14ac:dyDescent="0.35">
      <c r="A29" s="24"/>
      <c r="B29" s="14"/>
      <c r="C29" s="16"/>
      <c r="D29" s="16"/>
      <c r="E29" s="16"/>
    </row>
    <row r="30" spans="1:5" ht="15.5" x14ac:dyDescent="0.35">
      <c r="A30" s="24" t="s">
        <v>128</v>
      </c>
      <c r="B30" s="69" t="s">
        <v>112</v>
      </c>
      <c r="C30" s="70">
        <v>472956</v>
      </c>
      <c r="D30" s="70">
        <v>43962</v>
      </c>
      <c r="E30" s="70">
        <f>D30+C30</f>
        <v>516918</v>
      </c>
    </row>
    <row r="31" spans="1:5" ht="15.5" x14ac:dyDescent="0.35">
      <c r="A31" s="25" t="s">
        <v>17</v>
      </c>
      <c r="B31" s="14"/>
      <c r="C31" s="17"/>
      <c r="D31" s="17"/>
      <c r="E31" s="16"/>
    </row>
    <row r="32" spans="1:5" ht="15.5" x14ac:dyDescent="0.35">
      <c r="A32" s="25" t="s">
        <v>111</v>
      </c>
      <c r="B32" s="14"/>
      <c r="C32" s="16">
        <v>80403</v>
      </c>
      <c r="D32" s="16"/>
    </row>
    <row r="33" spans="1:5" ht="15.5" x14ac:dyDescent="0.35">
      <c r="A33" s="25" t="s">
        <v>302</v>
      </c>
      <c r="B33" s="14"/>
      <c r="C33" s="16">
        <v>392553</v>
      </c>
      <c r="D33" s="16"/>
    </row>
    <row r="34" spans="1:5" ht="15.5" x14ac:dyDescent="0.35">
      <c r="A34" s="25" t="s">
        <v>304</v>
      </c>
      <c r="B34" s="14"/>
      <c r="C34" s="16"/>
      <c r="D34" s="16"/>
    </row>
    <row r="35" spans="1:5" ht="15.5" x14ac:dyDescent="0.35">
      <c r="A35" s="25"/>
      <c r="B35" s="14"/>
      <c r="C35" s="18"/>
      <c r="D35" s="18"/>
      <c r="E35" s="16"/>
    </row>
    <row r="36" spans="1:5" ht="15.5" x14ac:dyDescent="0.35">
      <c r="A36" s="24" t="s">
        <v>257</v>
      </c>
      <c r="B36" s="69" t="s">
        <v>258</v>
      </c>
      <c r="C36" s="70">
        <v>249180</v>
      </c>
      <c r="D36" s="70">
        <v>0</v>
      </c>
      <c r="E36" s="70">
        <f>+C36+D36</f>
        <v>249180</v>
      </c>
    </row>
    <row r="37" spans="1:5" ht="15.5" x14ac:dyDescent="0.35">
      <c r="A37" s="25" t="s">
        <v>12</v>
      </c>
      <c r="B37" s="14"/>
      <c r="C37" s="16"/>
      <c r="D37" s="16"/>
      <c r="E37" s="16"/>
    </row>
    <row r="38" spans="1:5" ht="15.5" x14ac:dyDescent="0.35">
      <c r="A38" s="25" t="s">
        <v>212</v>
      </c>
      <c r="B38" s="11"/>
      <c r="C38" s="12"/>
      <c r="D38" s="12"/>
      <c r="E38" s="16"/>
    </row>
    <row r="39" spans="1:5" ht="15.5" x14ac:dyDescent="0.35">
      <c r="A39" s="25"/>
      <c r="B39" s="14"/>
      <c r="C39" s="16"/>
      <c r="D39" s="16"/>
      <c r="E39" s="16"/>
    </row>
    <row r="40" spans="1:5" ht="15.5" x14ac:dyDescent="0.35">
      <c r="A40" s="25"/>
      <c r="B40" s="14"/>
      <c r="C40" s="16"/>
      <c r="D40" s="16"/>
      <c r="E40" s="16"/>
    </row>
    <row r="41" spans="1:5" ht="15.5" x14ac:dyDescent="0.35">
      <c r="A41" s="25"/>
      <c r="B41" s="14"/>
      <c r="C41" s="16"/>
      <c r="D41" s="16"/>
      <c r="E41" s="55"/>
    </row>
    <row r="42" spans="1:5" ht="15.5" x14ac:dyDescent="0.35">
      <c r="A42" s="24"/>
      <c r="B42" s="14"/>
      <c r="C42" s="16"/>
      <c r="D42" s="16"/>
      <c r="E42" s="16"/>
    </row>
    <row r="43" spans="1:5" ht="15.5" x14ac:dyDescent="0.35">
      <c r="A43" s="25"/>
      <c r="B43" s="14"/>
      <c r="C43" s="16"/>
      <c r="D43" s="16"/>
      <c r="E43" s="59"/>
    </row>
    <row r="44" spans="1:5" ht="15.5" x14ac:dyDescent="0.35">
      <c r="A44" s="26"/>
      <c r="B44" s="2"/>
      <c r="C44" s="7"/>
      <c r="D44" s="6"/>
      <c r="E44" s="6"/>
    </row>
    <row r="45" spans="1:5" ht="15.5" x14ac:dyDescent="0.35">
      <c r="A45" s="2"/>
      <c r="B45" s="2"/>
      <c r="C45" s="7"/>
      <c r="D45" s="6"/>
      <c r="E45" s="6"/>
    </row>
    <row r="46" spans="1:5" ht="16" thickBot="1" x14ac:dyDescent="0.4">
      <c r="A46" s="24" t="s">
        <v>6</v>
      </c>
      <c r="B46" s="2"/>
      <c r="C46" s="7"/>
      <c r="D46" s="6"/>
      <c r="E46" s="8">
        <f>SUM(E30,E23,E18,E13,E8, E36)</f>
        <v>5209208</v>
      </c>
    </row>
    <row r="47" spans="1:5" ht="16" thickTop="1" x14ac:dyDescent="0.35">
      <c r="A47" s="2" t="s">
        <v>23</v>
      </c>
      <c r="B47" s="2"/>
      <c r="C47" s="7"/>
      <c r="D47" s="19" t="s">
        <v>18</v>
      </c>
      <c r="E47" s="7"/>
    </row>
    <row r="48" spans="1:5" ht="15.5" x14ac:dyDescent="0.35">
      <c r="A48" s="28" t="s">
        <v>7</v>
      </c>
      <c r="B48" s="42">
        <f ca="1">TODAY()</f>
        <v>44084</v>
      </c>
      <c r="C48" s="7"/>
      <c r="D48" s="29">
        <f>SUM(D8:D44)</f>
        <v>43962</v>
      </c>
      <c r="E48" s="7"/>
    </row>
    <row r="49" spans="1:5" ht="15.5" x14ac:dyDescent="0.35">
      <c r="A49" s="2" t="s">
        <v>172</v>
      </c>
      <c r="B49" s="2"/>
      <c r="C49" s="7"/>
      <c r="D49" s="7"/>
      <c r="E49" s="7"/>
    </row>
    <row r="50" spans="1:5" ht="15.5" x14ac:dyDescent="0.35">
      <c r="A50" s="2" t="s">
        <v>8</v>
      </c>
      <c r="B50" s="2"/>
      <c r="C50" s="7"/>
      <c r="D50" s="7"/>
      <c r="E50" s="7"/>
    </row>
    <row r="51" spans="1:5" ht="15.5" x14ac:dyDescent="0.35">
      <c r="A51" s="75" t="s">
        <v>231</v>
      </c>
      <c r="B51" s="2"/>
      <c r="C51" s="7"/>
      <c r="D51" s="7"/>
      <c r="E51" s="7"/>
    </row>
    <row r="52" spans="1:5" x14ac:dyDescent="0.35">
      <c r="A52" s="76" t="s">
        <v>218</v>
      </c>
      <c r="C52" s="1"/>
      <c r="D52" s="1"/>
      <c r="E52" s="1"/>
    </row>
    <row r="53" spans="1:5" x14ac:dyDescent="0.35">
      <c r="C53" s="1"/>
      <c r="D53" s="1"/>
      <c r="E53" s="1"/>
    </row>
    <row r="54" spans="1:5" x14ac:dyDescent="0.35">
      <c r="C54" s="1"/>
      <c r="D54" s="1"/>
      <c r="E54" s="1"/>
    </row>
    <row r="55" spans="1:5" x14ac:dyDescent="0.35">
      <c r="C55" s="1"/>
      <c r="D55" s="1"/>
      <c r="E55" s="1"/>
    </row>
    <row r="56" spans="1:5" x14ac:dyDescent="0.35">
      <c r="C56" s="1"/>
      <c r="D56" s="1"/>
      <c r="E56" s="1"/>
    </row>
    <row r="57" spans="1:5" x14ac:dyDescent="0.35">
      <c r="C57" s="1"/>
      <c r="D57" s="1"/>
      <c r="E57" s="1"/>
    </row>
    <row r="58" spans="1:5" x14ac:dyDescent="0.35">
      <c r="C58" s="1"/>
      <c r="D58" s="1"/>
      <c r="E58" s="1"/>
    </row>
    <row r="59" spans="1:5" x14ac:dyDescent="0.35">
      <c r="C59" s="1"/>
      <c r="D59" s="1"/>
      <c r="E59" s="1"/>
    </row>
    <row r="60" spans="1:5" x14ac:dyDescent="0.35">
      <c r="C60" s="1"/>
      <c r="D60" s="1"/>
      <c r="E60" s="1"/>
    </row>
    <row r="61" spans="1:5" x14ac:dyDescent="0.35">
      <c r="C61" s="1"/>
      <c r="D61" s="1"/>
      <c r="E61" s="1"/>
    </row>
    <row r="62" spans="1:5" x14ac:dyDescent="0.35">
      <c r="C62" s="1"/>
      <c r="D62" s="1"/>
      <c r="E62" s="1"/>
    </row>
    <row r="63" spans="1:5" x14ac:dyDescent="0.35">
      <c r="C63" s="1"/>
      <c r="D63" s="1"/>
      <c r="E63" s="1"/>
    </row>
    <row r="64" spans="1:5" x14ac:dyDescent="0.35"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  <row r="82" spans="3:5" x14ac:dyDescent="0.35">
      <c r="C82" s="1"/>
      <c r="D82" s="1"/>
      <c r="E82" s="1"/>
    </row>
    <row r="83" spans="3:5" x14ac:dyDescent="0.35">
      <c r="C83" s="1"/>
      <c r="D83" s="1"/>
      <c r="E83" s="1"/>
    </row>
    <row r="84" spans="3:5" x14ac:dyDescent="0.35">
      <c r="C84" s="1"/>
      <c r="D84" s="1"/>
      <c r="E84" s="1"/>
    </row>
    <row r="85" spans="3:5" x14ac:dyDescent="0.35">
      <c r="C85" s="1"/>
      <c r="D85" s="1"/>
      <c r="E85" s="1"/>
    </row>
    <row r="86" spans="3:5" x14ac:dyDescent="0.35">
      <c r="C86" s="1"/>
      <c r="D86" s="1"/>
      <c r="E86" s="1"/>
    </row>
    <row r="87" spans="3:5" x14ac:dyDescent="0.35">
      <c r="C87" s="1"/>
      <c r="D87" s="1"/>
      <c r="E87" s="1"/>
    </row>
    <row r="88" spans="3:5" x14ac:dyDescent="0.35">
      <c r="C88" s="1"/>
      <c r="D88" s="1"/>
      <c r="E88" s="1"/>
    </row>
    <row r="89" spans="3:5" x14ac:dyDescent="0.35">
      <c r="C89" s="1"/>
      <c r="D89" s="1"/>
      <c r="E89" s="1"/>
    </row>
    <row r="90" spans="3:5" x14ac:dyDescent="0.35">
      <c r="C90" s="1"/>
      <c r="D90" s="1"/>
      <c r="E90" s="1"/>
    </row>
    <row r="91" spans="3:5" x14ac:dyDescent="0.35">
      <c r="C91" s="1"/>
      <c r="D91" s="1"/>
      <c r="E91" s="1"/>
    </row>
    <row r="92" spans="3:5" x14ac:dyDescent="0.35">
      <c r="C92" s="1"/>
      <c r="D92" s="1"/>
      <c r="E92" s="1"/>
    </row>
    <row r="93" spans="3:5" x14ac:dyDescent="0.35">
      <c r="C93" s="1"/>
      <c r="D93" s="1"/>
      <c r="E93" s="1"/>
    </row>
    <row r="94" spans="3:5" x14ac:dyDescent="0.35">
      <c r="C94" s="1"/>
      <c r="D94" s="1"/>
      <c r="E94" s="1"/>
    </row>
    <row r="95" spans="3:5" x14ac:dyDescent="0.35">
      <c r="C95" s="1"/>
      <c r="D95" s="1"/>
      <c r="E95" s="1"/>
    </row>
    <row r="96" spans="3:5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  <row r="164" spans="3:5" x14ac:dyDescent="0.35">
      <c r="C164" s="1"/>
      <c r="D164" s="1"/>
      <c r="E164" s="1"/>
    </row>
    <row r="165" spans="3:5" x14ac:dyDescent="0.35">
      <c r="C165" s="1"/>
      <c r="D165" s="1"/>
      <c r="E165" s="1"/>
    </row>
    <row r="166" spans="3:5" x14ac:dyDescent="0.35">
      <c r="C166" s="1"/>
      <c r="D166" s="1"/>
      <c r="E166" s="1"/>
    </row>
    <row r="167" spans="3:5" x14ac:dyDescent="0.35">
      <c r="C167" s="1"/>
      <c r="D167" s="1"/>
      <c r="E167" s="1"/>
    </row>
    <row r="168" spans="3:5" x14ac:dyDescent="0.35">
      <c r="C168" s="1"/>
      <c r="D168" s="1"/>
      <c r="E168" s="1"/>
    </row>
    <row r="169" spans="3:5" x14ac:dyDescent="0.35">
      <c r="C169" s="1"/>
      <c r="D169" s="1"/>
      <c r="E169" s="1"/>
    </row>
    <row r="170" spans="3:5" x14ac:dyDescent="0.35">
      <c r="C170" s="1"/>
      <c r="D170" s="1"/>
      <c r="E170" s="1"/>
    </row>
  </sheetData>
  <printOptions horizontalCentered="1"/>
  <pageMargins left="0.75" right="0" top="0.75" bottom="0" header="0.3" footer="0"/>
  <pageSetup scale="83" orientation="portrait" r:id="rId1"/>
  <headerFooter>
    <oddHeader xml:space="preserve">&amp;C&amp;"-,Bold"State of Washington
Employment Security Department
Notice of Fund Availability
NFA PY19/FY20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WDC 1</vt:lpstr>
      <vt:lpstr>WDC 2</vt:lpstr>
      <vt:lpstr>WDC 3</vt:lpstr>
      <vt:lpstr>WDC 4</vt:lpstr>
      <vt:lpstr>WDC 5</vt:lpstr>
      <vt:lpstr>WDC 6</vt:lpstr>
      <vt:lpstr>WDC 7</vt:lpstr>
      <vt:lpstr>WDC 8</vt:lpstr>
      <vt:lpstr>WDC 9</vt:lpstr>
      <vt:lpstr>WDC 10</vt:lpstr>
      <vt:lpstr>WDC 11</vt:lpstr>
      <vt:lpstr>WDC 12</vt:lpstr>
      <vt:lpstr>WTECB</vt:lpstr>
      <vt:lpstr>'WDC 1'!Print_Area</vt:lpstr>
      <vt:lpstr>'WDC 10'!Print_Area</vt:lpstr>
      <vt:lpstr>'WDC 11'!Print_Area</vt:lpstr>
      <vt:lpstr>'WDC 12'!Print_Area</vt:lpstr>
      <vt:lpstr>'WDC 2'!Print_Area</vt:lpstr>
      <vt:lpstr>'WDC 3'!Print_Area</vt:lpstr>
      <vt:lpstr>'WDC 4'!Print_Area</vt:lpstr>
      <vt:lpstr>'WDC 5'!Print_Area</vt:lpstr>
      <vt:lpstr>'WDC 6'!Print_Area</vt:lpstr>
      <vt:lpstr>'WDC 7'!Print_Area</vt:lpstr>
      <vt:lpstr>'WDC 8'!Print_Area</vt:lpstr>
      <vt:lpstr>'WDC 9'!Print_Area</vt:lpstr>
      <vt:lpstr>WTECB!Print_Area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kanensen</dc:creator>
  <cp:lastModifiedBy>Latiff, Shalina (ESD)</cp:lastModifiedBy>
  <cp:lastPrinted>2020-08-03T22:58:49Z</cp:lastPrinted>
  <dcterms:created xsi:type="dcterms:W3CDTF">2012-10-19T15:51:10Z</dcterms:created>
  <dcterms:modified xsi:type="dcterms:W3CDTF">2020-09-10T18:11:42Z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